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K65" i="8" l="1"/>
  <c r="K53" i="8" l="1"/>
  <c r="F160" i="8" l="1"/>
  <c r="D171" i="8" s="1"/>
  <c r="E145" i="8"/>
  <c r="D170" i="8" s="1"/>
  <c r="L139" i="8"/>
  <c r="K139" i="8"/>
  <c r="C141" i="8" s="1"/>
  <c r="A132" i="8"/>
  <c r="A133" i="8" s="1"/>
  <c r="A134" i="8" s="1"/>
  <c r="A135" i="8" s="1"/>
  <c r="A136" i="8" s="1"/>
  <c r="A137" i="8" s="1"/>
  <c r="A138" i="8" s="1"/>
  <c r="M131" i="8"/>
  <c r="M139" i="8" s="1"/>
  <c r="L61" i="8"/>
  <c r="K61" i="8"/>
  <c r="C65" i="8" s="1"/>
  <c r="A55" i="8"/>
  <c r="A56" i="8" s="1"/>
  <c r="A57" i="8" s="1"/>
  <c r="A58" i="8" s="1"/>
  <c r="A59" i="8" s="1"/>
  <c r="A60" i="8" s="1"/>
  <c r="A54" i="8"/>
  <c r="M61" i="8"/>
  <c r="C66" i="8" s="1"/>
  <c r="E44" i="8"/>
  <c r="C28" i="8"/>
  <c r="C27" i="8"/>
  <c r="C26" i="8"/>
  <c r="C25" i="8"/>
  <c r="C24" i="8"/>
  <c r="E22" i="8"/>
  <c r="E24" i="8" s="1"/>
  <c r="N139" i="8" l="1"/>
  <c r="E170" i="8"/>
  <c r="N61" i="8"/>
  <c r="C24" i="10" l="1"/>
  <c r="C23" i="10"/>
  <c r="C13" i="10"/>
  <c r="C14"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<sst xmlns="http://schemas.openxmlformats.org/spreadsheetml/2006/main" count="768" uniqueCount="319">
  <si>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</si>
  <si>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</si>
  <si>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</si>
  <si>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</si>
  <si>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</si>
  <si>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</si>
  <si>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</si>
  <si>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</si>
  <si>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</si>
  <si>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</si>
  <si>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</si>
  <si>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</si>
  <si>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</si>
  <si>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</si>
  <si>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</si>
  <si>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</si>
  <si>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</si>
  <si>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</si>
  <si>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</si>
  <si>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</si>
  <si>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</si>
  <si>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</si>
  <si>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</si>
  <si>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</si>
  <si>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</si>
  <si>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</si>
  <si>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</si>
  <si>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</si>
  <si>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</si>
  <si>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</si>
  <si>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</si>
  <si>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</si>
  <si>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</si>
  <si>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</si>
  <si>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</si>
  <si>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</si>
  <si>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</si>
  <si>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</si>
  <si>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</si>
  <si>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</si>
  <si>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</si>
  <si>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</si>
  <si>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</si>
  <si>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</si>
  <si>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</si>
  <si>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</si>
  <si>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</si>
  <si>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</si>
  <si>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</si>
  <si>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</si>
  <si>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</si>
  <si>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</si>
  <si>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</si>
  <si>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</si>
  <si>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</si>
  <si>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</si>
  <si>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</si>
  <si>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</si>
  <si>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</si>
  <si>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</si>
  <si>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</si>
  <si>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</si>
  <si>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</si>
  <si>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</si>
  <si>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</si>
  <si>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</si>
  <si>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</si>
  <si>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</si>
  <si>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</si>
  <si>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</si>
  <si>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</si>
  <si>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</si>
  <si>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</si>
  <si>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</si>
  <si>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</si>
  <si>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</si>
  <si>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</si>
  <si>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</si>
  <si>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</si>
  <si>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</si>
  <si>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</si>
  <si>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</si>
  <si>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</si>
  <si>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</si>
  <si>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</si>
  <si>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</si>
  <si>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</si>
  <si>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</si>
  <si>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</si>
  <si>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</si>
  <si>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</si>
  <si>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</si>
  <si>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</si>
  <si>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</si>
  <si>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</si>
  <si>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</si>
  <si>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</si>
  <si>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</si>
  <si>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</si>
  <si>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</si>
  <si>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</si>
  <si>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</si>
  <si>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</si>
  <si>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</si>
  <si>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</si>
  <si>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</si>
  <si>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</si>
  <si>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</si>
  <si>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</si>
  <si>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</si>
  <si>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</si>
  <si>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</si>
  <si>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</si>
  <si>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</si>
  <si>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</si>
  <si>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</si>
  <si>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</si>
  <si>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</si>
  <si>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</si>
  <si>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</si>
  <si>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</si>
  <si>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</si>
  <si>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</si>
  <si>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</si>
  <si>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</si>
  <si>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</si>
  <si>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</si>
  <si>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</si>
  <si>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</si>
  <si>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</si>
  <si>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</si>
  <si>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</si>
  <si>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</si>
  <si>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</si>
  <si>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</si>
  <si>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</si>
  <si>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</si>
  <si>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</si>
  <si>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</si>
  <si>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</si>
  <si>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</si>
  <si>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</si>
  <si>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</si>
  <si>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</si>
  <si>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</si>
  <si>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</si>
  <si>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</si>
  <si>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</si>
  <si>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</si>
  <si>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</si>
  <si>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</si>
  <si>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</si>
  <si>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</si>
  <si>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</si>
  <si>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</si>
  <si>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</si>
  <si>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</si>
  <si>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</si>
  <si>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</si>
  <si>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</si>
  <si>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</si>
  <si>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</si>
  <si>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</si>
  <si>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</si>
  <si>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CARTA DE PRESENTACION DE LA PROPUESTA DONDE SE INDIQUE EL GRUPO POR EL QUE VA A PARTICIPAR FORMATO 1</t>
  </si>
  <si>
    <t>X</t>
  </si>
  <si>
    <t>CERTIFICADO DE CUMPLIMIENTO DE PAGO DE APORTES DE SEGURIDAD SOCIAL Y PARAFISCALES. FORMATO 2</t>
  </si>
  <si>
    <t>CERTIFICADO DE EXISTENCIA Y REPRESENTACIÓN LEGAL DEL PROPONENTE CON VIGENCIA NO SUPERIOR A 30 DIAS CALENDARIO  A LA ENTREGA DE LA PROPUESTA</t>
  </si>
  <si>
    <t xml:space="preserve">AUTORIZACION DEL REPRESENTANTE LEGAL Y/O APODERADO PARA PRESENTAR PROPUESTA O SUSCRIBIR EL CONTRATO (DE REQUERIRSE DE ACUERDO A LOS ESTATUTOS). </t>
  </si>
  <si>
    <t>FOTOCOPIA DE LA CEDULA DE CIUDADANIA DEL REPRESENTANTE LEGAL</t>
  </si>
  <si>
    <t>CONSULTA ANTECEDENTES JUDICIALES DEL REPRESENTANTE LEGAL</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</si>
  <si>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</si>
  <si>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</si>
  <si>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</si>
  <si>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</si>
  <si>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</si>
  <si>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N.A.</t>
  </si>
  <si>
    <t>36-38</t>
  </si>
  <si>
    <r>
      <t xml:space="preserve">PROPONENTE No. </t>
    </r>
    <r>
      <rPr>
        <b/>
        <sz val="10"/>
        <color rgb="FFFF0000"/>
        <rFont val="Arial"/>
        <family val="2"/>
      </rPr>
      <t>10</t>
    </r>
    <r>
      <rPr>
        <b/>
        <sz val="10"/>
        <color theme="1"/>
        <rFont val="Arial"/>
        <family val="2"/>
      </rPr>
      <t>.  COOPERATIVA DE BIENESTAR SOCIAL.  COBIENESTAR</t>
    </r>
  </si>
  <si>
    <t>4 A 7</t>
  </si>
  <si>
    <t>GRUPOS 14,15,17,16,11</t>
  </si>
  <si>
    <t>25 A 29</t>
  </si>
  <si>
    <t>9 A 16</t>
  </si>
  <si>
    <t>REGISTRO ÚNICO DE PROPONENTES</t>
  </si>
  <si>
    <t>41-110</t>
  </si>
  <si>
    <t>PODER EN CASO DE QUE EL PROPONENTE ACTÚE A TRAVÉS DE APODERADO</t>
  </si>
  <si>
    <t>40-41</t>
  </si>
  <si>
    <t>RESOLUCION POR LA CUAL EL ICBF OTORGA O RECONOCE PERSONERIA EN LOS CASOS QUE APLIQUE</t>
  </si>
  <si>
    <t>22 A 24</t>
  </si>
  <si>
    <t>Resolución No.05082 DEL 04/08/2014</t>
  </si>
  <si>
    <t>GRUPO  15</t>
  </si>
  <si>
    <t xml:space="preserve">
42-44-101075006 por valor de$ 173,682,381,00 grupo 15
42-44-101075003 por valor de$ 187,005,563,55 grupo 16
42-44-101074993 por valor de$ 137,722,131,95 grupo 17
42-44-101074992 por valor de $ 94,599,129,30  grupo 11
</t>
  </si>
  <si>
    <t>42-44-101075006 por un valor de  $173.682.381.00</t>
  </si>
  <si>
    <t>COOPERATIVA DE BIENESTAR SOCIAL</t>
  </si>
  <si>
    <t>810,000,523-9</t>
  </si>
  <si>
    <t xml:space="preserve">CUMPLE </t>
  </si>
  <si>
    <t>EL PROPONENTE CUMPLE ___X___ NO CUMPLE _______</t>
  </si>
  <si>
    <t>COOPERATIVA DE BIENESTAR SOCIAL COBIENESTAR</t>
  </si>
  <si>
    <t>ICBF REGIONAL CALDAS</t>
  </si>
  <si>
    <t>CDI GOTITAS DE ORO MARMATO 3</t>
  </si>
  <si>
    <t>CDI - INSTITUCIONAL CON ARRIENDO</t>
  </si>
  <si>
    <t>MONTECARLO MARMATO</t>
  </si>
  <si>
    <t>N/A</t>
  </si>
  <si>
    <t>FALTAN ANGEOS, VENTANAS Y PUERTAS DETERIORADAS, PISOS IRREGULARES, CILINDROS DENTRO DEL CDI, UNIDADES SANITARIAS INSUFICIENTES LINEA ADULTA</t>
  </si>
  <si>
    <t>CDI GOTITAS DE ORO MARMATO 1</t>
  </si>
  <si>
    <t>CDI - INSTITUCIONAL SIN ARRIENDO</t>
  </si>
  <si>
    <t>EL LLANO MARMATO CZ OCCIDENTE</t>
  </si>
  <si>
    <t>UNIDADES SANITARIAS INSUFISCENTES</t>
  </si>
  <si>
    <t>CDI GOTITAS DE ORO MARMATO 2</t>
  </si>
  <si>
    <t>SAN JUAN MARTATO CZ OCCIDENTE</t>
  </si>
  <si>
    <t>CDI CARNAVAL DE LA ALEGRIA RIOSUCIO SEDE 2</t>
  </si>
  <si>
    <t>CALLE 12 No.7-59 RIOSUCIO CZ OCDIDENTE</t>
  </si>
  <si>
    <t>NA</t>
  </si>
  <si>
    <t>CDI CARNAVAL DE LA ALEGRIA RIOSUCIO SEDE 3</t>
  </si>
  <si>
    <t>CRA 5C No. 15-35 RIOSUCIO CZ OCCIDENTE</t>
  </si>
  <si>
    <t>UNIDADES SANITARIAS INSUFICIENTES LINEA ADULTO</t>
  </si>
  <si>
    <t>CDI SEMBRADORES DE SUEÑOS 1 SEDE FUNDADORES</t>
  </si>
  <si>
    <t>CRA 5 No. 16-34 PISO 2 RIOSUCIO CZ OCCIDENTE</t>
  </si>
  <si>
    <t>PISO LISO, ESCALERAS SIN PASAMANOS, UNIDADES SANITARIAS INSUFICIENTES LÍNEA ADULTO</t>
  </si>
  <si>
    <t>CDI SEMBRADORES DE SUEOS 1 SEDE JARDIN</t>
  </si>
  <si>
    <t>BARRIO EL JARDIN RIOSUCIO CZ OCCIDENTE</t>
  </si>
  <si>
    <t>COMODATO</t>
  </si>
  <si>
    <t>CDI SEMBRADORES DE SUEÑOS II SEDE UNO</t>
  </si>
  <si>
    <t>COMUNIDAD LOMITAS SAN LORENZO  RIOSUCIO CZ OCCIDENTE</t>
  </si>
  <si>
    <t>TODA LA COMUNIDAD ESTÁ UBICADA EN ZONA DE RIESGO, NO SE TIENE ALCANTARILLADO, SE MANEJAN LETRINAS SEGÚN DISPOSICION DEL CABILDO INDIGENA.</t>
  </si>
  <si>
    <t>CDI SEMBRADORES DE SUEÑOS II SEDE DOS</t>
  </si>
  <si>
    <t>CENTRO POBLADO SAN LORENZO RIOSUCIO CZ OCCIDENTE</t>
  </si>
  <si>
    <t>CILINDRO DE GAS DENTRO DE LA CASA, NO CUMPLE METRAJE, UNIDADES DE SERVICIOS INSUFICIENTES, PARA EL 2015 SE TRASLADARA A UNA INFRAESTRUCTURA NUEVA QUE ESTA CONSTRUYENDO EL ET</t>
  </si>
  <si>
    <t>CDI SEMBRADORES DE SUEÑOS II SEDE TRES</t>
  </si>
  <si>
    <t>COMUNIDAD SAN JERONIMO SAN LORENZO RIOSUCIO CZ OCCIDENTE</t>
  </si>
  <si>
    <t>NO CUENTA CON ALCANTARILLADO, SU MANEJO SE HACE DE ACUERDO A LAS INDICACIONES DEL CABILDO INDIGENA</t>
  </si>
  <si>
    <t>CDI SEMBRADORES DE SUEÑOS 1 SEDE BONAFONT</t>
  </si>
  <si>
    <t>CENTRO POBLADO BONAFONT RIOSUCIO CZ OCCIDENTE</t>
  </si>
  <si>
    <t>CDI CARNAVAL DE LA ALEGRIA RIOSUCIO SEDE 1</t>
  </si>
  <si>
    <t>AVENIDA SIETE DE AGOSTO CRA 9  RIOSUCIO CZ OCCIDENTE</t>
  </si>
  <si>
    <t>CDI RAYITOS DE SOL I SEDE 2</t>
  </si>
  <si>
    <t>CRA 10 No. 23-22 SUPIA CZ OCCIDENTE</t>
  </si>
  <si>
    <t>CDI RAYITOS DE SOL II SEDE 1</t>
  </si>
  <si>
    <t>CLL 25 No. 10-29 SUPIA CZ OCDIDENTE</t>
  </si>
  <si>
    <t>CDI RAYITOS DE SOL II SEDE 2</t>
  </si>
  <si>
    <t>CRA 6 No. 35-21 SUPIA CZ OCCIDENTE</t>
  </si>
  <si>
    <t>CDI RAYITOS DE SOL I SEDE 1</t>
  </si>
  <si>
    <t>BARRIO LA JULIA SUPIA CZ OCCIDENTE</t>
  </si>
  <si>
    <t>PISO IRREGULAR, NO HAY DESAGUA FACIL, TECHO DETERIORADO, SANITARIOS SIN DIVISIONES.</t>
  </si>
  <si>
    <t xml:space="preserve">CDI RAYITOS DE SOL I SEDE </t>
  </si>
  <si>
    <t>CRA 9 No. 23-07 SUPIA CZ OCCIDENTE</t>
  </si>
  <si>
    <t>1/200</t>
  </si>
  <si>
    <t>MARIA LUISA TREJOS TREJOS</t>
  </si>
  <si>
    <t>PROFESIONAL EN DESARROLLO FAMILIAR</t>
  </si>
  <si>
    <t>UNIVERSIDAD DE CALDAS</t>
  </si>
  <si>
    <t xml:space="preserve">COBIENESTAR
</t>
  </si>
  <si>
    <t>01/07/2012 - 21/12/2012
10/01/2013-31/12/2013
13/01/2013- A LA FECHA</t>
  </si>
  <si>
    <t>COORDINADOR CDI</t>
  </si>
  <si>
    <t>KATHERINE EUGENIA ZULUAGA SALAZAR</t>
  </si>
  <si>
    <t>PSICOLOGA</t>
  </si>
  <si>
    <t>UNIVERSIDAD PONTIFICIA BOLIVARINA</t>
  </si>
  <si>
    <t xml:space="preserve">APOYO PSICOSOCIAL
COORDINADOR CDI
</t>
  </si>
  <si>
    <t>LUZ ADRIANA SALAS MAFFLA</t>
  </si>
  <si>
    <t>JUAN MANUEL RAMIREZ RIOS</t>
  </si>
  <si>
    <t>TECNICO EN PREESCOLAR</t>
  </si>
  <si>
    <t>ACADEMIA NACIONAL DE APRENDIZAJE</t>
  </si>
  <si>
    <t>01/07/2012-21/12/2012
10/01/2013-31/12/2013
13/01/2014-A LA FECHA</t>
  </si>
  <si>
    <t>COORDINADOR CDI
COORDINADOR CDI
COORDINADOR CDI</t>
  </si>
  <si>
    <t>SANDRA PATRICIA GIRALDO PARRA</t>
  </si>
  <si>
    <t>CONTADOR PUBLICO</t>
  </si>
  <si>
    <t>FUNDACION UNIVERSITARIA DEL AREA ANDINA</t>
  </si>
  <si>
    <t>06/06/2013-31/12/2013
13/01/2014-A LA FECHA</t>
  </si>
  <si>
    <t>TRABAJADORA SOCIAL</t>
  </si>
  <si>
    <t>COOBIENESTAR</t>
  </si>
  <si>
    <t>GRACIELA MARIA DIAZ CALVO</t>
  </si>
  <si>
    <t>UNIVERSIDAD DE MANIZALES</t>
  </si>
  <si>
    <t>15/04/2013-31/12/2013
13/01/2014- A LA FECHA</t>
  </si>
  <si>
    <t>APOYO PSICOSOCIAL
APOYO PSICOSOCIAL</t>
  </si>
  <si>
    <t>VALENTINA VARGAS HERNANDEZ</t>
  </si>
  <si>
    <t>15/04/2013/31/12/2013
13/01/2014 A LA FECHA</t>
  </si>
  <si>
    <t>APOYO PSICOSOCIAL
APOYO PSICOSOCIAL</t>
  </si>
  <si>
    <t>ANA BIBIANA CASTAÑO GAVIRIA</t>
  </si>
  <si>
    <t>20/03/2014-A LA FECHA</t>
  </si>
  <si>
    <t>APOYO PSICOSOCIAL</t>
  </si>
  <si>
    <t>SANDRA BIBIANA BETANCUR NARANJO</t>
  </si>
  <si>
    <t>16/10/2012-30/12/2012
14/01/2013-31/12/2013
13/01/2014-31/07/2014
01/08/2014-A LA FECHA</t>
  </si>
  <si>
    <t xml:space="preserve">APOYO PSICOSOCIAL
APOYO PSICOSOCIAL
APOYO PSICOSOCIAL
</t>
  </si>
  <si>
    <t>LAURA ROCIO SALAS GONZALEZ</t>
  </si>
  <si>
    <t>09/10/2013-31/12/2013
13/01/2014-31/07/2014
01/08/2014-A LA FECHA</t>
  </si>
  <si>
    <t>MARIA CRISTINA VARGAS HERNANDEZ</t>
  </si>
  <si>
    <t>07/02/2014-A LA FECHA</t>
  </si>
  <si>
    <t>31/11/2011</t>
  </si>
  <si>
    <t>1/1000</t>
  </si>
  <si>
    <t>ANDREA YOVANA TREJOS HENAO</t>
  </si>
  <si>
    <t>UNIVERSIAD DE CALDAS</t>
  </si>
  <si>
    <t>NO ADJUNTA</t>
  </si>
  <si>
    <t>COBIENESTAR</t>
  </si>
  <si>
    <t>16/01/2012-22/12/2012
10/01/02013-31/12/2013
13/01/2014-30/12/2014</t>
  </si>
  <si>
    <t>COORDINADORA GENERAL DE CDIS</t>
  </si>
  <si>
    <t>ARLEY CASTRO UCHIMA</t>
  </si>
  <si>
    <t>LICENCIADO EN TECNOLOGÍA E INFORMATICA</t>
  </si>
  <si>
    <t>UNIVERSIDAD CATOLICA DE MANIZALES</t>
  </si>
  <si>
    <t>INSTITUCION EDUCATIVA SAUSAGUA</t>
  </si>
  <si>
    <t>16/03/2006-A LA FECHA</t>
  </si>
  <si>
    <t>DOCENTE</t>
  </si>
  <si>
    <t>1/5000</t>
  </si>
  <si>
    <t>DORIS LILIANA ARANDIA GARCIA</t>
  </si>
  <si>
    <t>TECNOLOGA EN FINANZAS</t>
  </si>
  <si>
    <t>UNIVERSISAD DE CALDAS</t>
  </si>
  <si>
    <t>153-158</t>
  </si>
  <si>
    <t>17_2011-0022</t>
  </si>
  <si>
    <t>Si</t>
  </si>
  <si>
    <t>754,755,756</t>
  </si>
  <si>
    <t>15/11/2012-21/12/2012
10/01/2013- 31/12/2013
30/09/2014- A LA FECHA</t>
  </si>
  <si>
    <t xml:space="preserve">COBIENESTAR
INGRUMA
</t>
  </si>
  <si>
    <t>20/01/2014-A LA FECHA
1-01-2008/30/12/2013</t>
  </si>
  <si>
    <t>POR SER DE TRANSITO SE ACEPTA CON COMPROMISO DE  CONTINUAR SUS ESTUDIOS DE ACUERDO CON EL PERFIL REQUERIDO</t>
  </si>
  <si>
    <t>DIANA DEL CARMEN RODRIGUEZ</t>
  </si>
  <si>
    <t>LICENCIADO EN CIENCIAS DE LA EDUCACION</t>
  </si>
  <si>
    <t>UNIVERSIDAD EXTERNADO DE COLOMBIA</t>
  </si>
  <si>
    <t xml:space="preserve">FUNDACION MANUEL MEJIA
CONFAMILIARES
CENTRO SOCIAL SAN VICENTE H-I
</t>
  </si>
  <si>
    <t xml:space="preserve">1-08-2012/30-12-2012
04-02-2010/ 31-07-2010
15-07-1991/31-01-1992
</t>
  </si>
  <si>
    <t xml:space="preserve">
COORDINADOR RED JUNTOS
DIRECTRORA  H.I
</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</si>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</sst>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quot;$&quot;#,##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b/>
      <sz val="10"/>
      <color rgb="FFFF0000"/>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6">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9"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27" fillId="7" borderId="33" xfId="0" applyFont="1" applyFill="1" applyBorder="1" applyAlignment="1">
      <alignment vertical="center"/>
    </xf>
    <xf numFmtId="0" fontId="39" fillId="7" borderId="19" xfId="0" applyFont="1" applyFill="1" applyBorder="1" applyAlignment="1">
      <alignment horizontal="center" vertical="center" wrapText="1"/>
    </xf>
    <xf numFmtId="0" fontId="39" fillId="0" borderId="1" xfId="0" applyFont="1" applyBorder="1" applyAlignment="1">
      <alignment horizontal="center" vertical="center"/>
    </xf>
    <xf numFmtId="0" fontId="39" fillId="7" borderId="22" xfId="0" applyFont="1" applyFill="1" applyBorder="1" applyAlignment="1">
      <alignment horizontal="center" vertical="center" wrapText="1"/>
    </xf>
    <xf numFmtId="0" fontId="39" fillId="0" borderId="22" xfId="0" applyFont="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3" fontId="0" fillId="3" borderId="1" xfId="0" applyNumberFormat="1" applyFill="1" applyBorder="1" applyAlignment="1">
      <alignment horizontal="right" vertical="center"/>
    </xf>
    <xf numFmtId="170" fontId="0" fillId="3" borderId="1" xfId="0" applyNumberFormat="1" applyFill="1" applyBorder="1" applyAlignment="1">
      <alignment vertical="center"/>
    </xf>
    <xf numFmtId="166" fontId="0" fillId="4" borderId="0" xfId="0" applyNumberFormat="1" applyFill="1" applyBorder="1" applyAlignment="1" applyProtection="1">
      <alignment vertical="center"/>
      <protection locked="0"/>
    </xf>
    <xf numFmtId="49" fontId="0" fillId="0" borderId="1" xfId="0" applyNumberFormat="1" applyFill="1" applyBorder="1" applyAlignment="1">
      <alignment horizontal="center" wrapText="1"/>
    </xf>
    <xf numFmtId="14" fontId="0" fillId="0" borderId="1" xfId="0" applyNumberFormat="1" applyBorder="1" applyAlignment="1"/>
    <xf numFmtId="0" fontId="2" fillId="0" borderId="1" xfId="0" applyFont="1" applyBorder="1"/>
    <xf numFmtId="1" fontId="13" fillId="0" borderId="1" xfId="0" applyNumberFormat="1" applyFont="1" applyFill="1" applyBorder="1" applyAlignment="1" applyProtection="1">
      <alignment horizontal="center" vertical="center" wrapText="1"/>
      <protection locked="0"/>
    </xf>
    <xf numFmtId="49" fontId="0" fillId="0" borderId="1" xfId="0" applyNumberFormat="1" applyBorder="1" applyAlignment="1">
      <alignment wrapText="1"/>
    </xf>
    <xf numFmtId="0" fontId="0" fillId="0" borderId="1" xfId="0" applyBorder="1" applyAlignment="1">
      <alignment wrapText="1"/>
    </xf>
    <xf numFmtId="3" fontId="13" fillId="0" borderId="1" xfId="0" applyNumberFormat="1" applyFont="1" applyFill="1" applyBorder="1" applyAlignment="1" applyProtection="1">
      <alignment horizontal="center" vertical="center" wrapText="1"/>
      <protection locked="0"/>
    </xf>
    <xf numFmtId="168" fontId="13" fillId="11" borderId="1" xfId="1" applyNumberFormat="1" applyFont="1" applyFill="1" applyBorder="1" applyAlignment="1">
      <alignment horizontal="right" vertical="center" wrapText="1"/>
    </xf>
    <xf numFmtId="3" fontId="13" fillId="0" borderId="1" xfId="1" applyNumberFormat="1" applyFont="1" applyFill="1" applyBorder="1" applyAlignment="1">
      <alignment horizontal="right" vertical="center" wrapText="1"/>
    </xf>
    <xf numFmtId="3" fontId="13" fillId="11" borderId="1" xfId="1" applyNumberFormat="1" applyFont="1" applyFill="1" applyBorder="1" applyAlignment="1">
      <alignment horizontal="right" vertical="center" wrapText="1"/>
    </xf>
    <xf numFmtId="3" fontId="18" fillId="0" borderId="1" xfId="0" applyNumberFormat="1" applyFont="1" applyFill="1" applyBorder="1" applyAlignment="1" applyProtection="1">
      <alignment horizontal="center" vertical="center" wrapText="1"/>
      <protection locked="0"/>
    </xf>
    <xf numFmtId="0" fontId="39" fillId="0" borderId="1" xfId="0" applyFont="1" applyBorder="1" applyAlignment="1">
      <alignment horizontal="center"/>
    </xf>
    <xf numFmtId="0" fontId="39" fillId="0" borderId="1" xfId="0" applyFont="1" applyBorder="1" applyAlignment="1">
      <alignment horizontal="center" wrapText="1"/>
    </xf>
    <xf numFmtId="0" fontId="38" fillId="0" borderId="0" xfId="0" applyFont="1" applyFill="1" applyBorder="1" applyAlignment="1" applyProtection="1">
      <alignment horizontal="center"/>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7" fillId="0" borderId="0" xfId="0" applyFont="1" applyFill="1" applyBorder="1" applyAlignment="1" applyProtection="1">
      <alignment horizontal="center"/>
    </xf>
    <xf numFmtId="0" fontId="39" fillId="0" borderId="5" xfId="0" applyFont="1" applyBorder="1" applyAlignment="1">
      <alignment horizontal="center" vertical="center" wrapText="1"/>
    </xf>
    <xf numFmtId="0" fontId="39" fillId="0" borderId="39"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22" xfId="0" applyFont="1" applyBorder="1" applyAlignment="1">
      <alignment vertical="center" wrapText="1"/>
    </xf>
    <xf numFmtId="0" fontId="39" fillId="0" borderId="23" xfId="0" applyFont="1" applyBorder="1" applyAlignment="1">
      <alignment vertical="center" wrapText="1"/>
    </xf>
    <xf numFmtId="0" fontId="39" fillId="0" borderId="24" xfId="0" applyFont="1" applyBorder="1" applyAlignment="1">
      <alignment vertical="center" wrapText="1"/>
    </xf>
    <xf numFmtId="0" fontId="39" fillId="7" borderId="22" xfId="0" applyFont="1" applyFill="1" applyBorder="1" applyAlignment="1">
      <alignment vertical="center" wrapText="1"/>
    </xf>
    <xf numFmtId="0" fontId="39" fillId="7" borderId="23" xfId="0" applyFont="1" applyFill="1" applyBorder="1" applyAlignment="1">
      <alignment vertical="center" wrapText="1"/>
    </xf>
    <xf numFmtId="0" fontId="39" fillId="7" borderId="24" xfId="0" applyFont="1" applyFill="1" applyBorder="1" applyAlignment="1">
      <alignment vertical="center" wrapText="1"/>
    </xf>
    <xf numFmtId="0" fontId="39" fillId="0" borderId="5" xfId="0" applyFont="1" applyBorder="1" applyAlignment="1">
      <alignment horizontal="center"/>
    </xf>
    <xf numFmtId="0" fontId="39" fillId="0" borderId="39" xfId="0" applyFont="1" applyBorder="1" applyAlignment="1">
      <alignment horizontal="center"/>
    </xf>
    <xf numFmtId="0" fontId="39" fillId="0" borderId="14" xfId="0" applyFont="1" applyBorder="1" applyAlignment="1">
      <alignment horizontal="center"/>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39" fillId="0" borderId="5" xfId="0" applyFont="1" applyBorder="1" applyAlignment="1">
      <alignment horizontal="left" vertical="top"/>
    </xf>
    <xf numFmtId="0" fontId="39" fillId="0" borderId="39" xfId="0" applyFont="1" applyBorder="1" applyAlignment="1">
      <alignment horizontal="left" vertical="top"/>
    </xf>
    <xf numFmtId="0" fontId="39" fillId="0" borderId="14" xfId="0" applyFont="1" applyBorder="1" applyAlignment="1">
      <alignment horizontal="left" vertical="top"/>
    </xf>
    <xf numFmtId="0" fontId="39" fillId="7" borderId="19" xfId="0" applyFont="1" applyFill="1" applyBorder="1" applyAlignment="1">
      <alignment vertical="center" wrapText="1"/>
    </xf>
    <xf numFmtId="0" fontId="39" fillId="7" borderId="20" xfId="0" applyFont="1" applyFill="1" applyBorder="1" applyAlignment="1">
      <alignment vertical="center" wrapText="1"/>
    </xf>
    <xf numFmtId="0" fontId="39" fillId="7" borderId="21" xfId="0" applyFont="1" applyFill="1" applyBorder="1" applyAlignment="1">
      <alignment vertical="center" wrapText="1"/>
    </xf>
    <xf numFmtId="0" fontId="39" fillId="4" borderId="1" xfId="0" applyFont="1" applyFill="1"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1" xfId="0" applyBorder="1" applyAlignment="1">
      <alignment horizontal="center" vertical="center" wrapText="1"/>
    </xf>
    <xf numFmtId="0" fontId="0" fillId="0" borderId="41" xfId="0" applyBorder="1" applyAlignment="1">
      <alignment horizont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0" fillId="0" borderId="28" xfId="0" applyBorder="1"/>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8" fillId="7" borderId="2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46"/>
  <sheetViews>
    <sheetView topLeftCell="A25" zoomScale="75" zoomScaleNormal="75" workbookViewId="0">
      <selection activeCell="H33" sqref="H33:L33"/>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84" t="s">
        <v>87</v>
      </c>
      <c r="B2" s="184"/>
      <c r="C2" s="184"/>
      <c r="D2" s="184"/>
      <c r="E2" s="184"/>
      <c r="F2" s="184"/>
      <c r="G2" s="184"/>
      <c r="H2" s="184"/>
      <c r="I2" s="184"/>
      <c r="J2" s="184"/>
      <c r="K2" s="184"/>
      <c r="L2" s="184"/>
    </row>
    <row r="4" spans="1:12" ht="16.5" x14ac:dyDescent="0.25">
      <c r="A4" s="194" t="s">
        <v>65</v>
      </c>
      <c r="B4" s="194"/>
      <c r="C4" s="194"/>
      <c r="D4" s="194"/>
      <c r="E4" s="194"/>
      <c r="F4" s="194"/>
      <c r="G4" s="194"/>
      <c r="H4" s="194"/>
      <c r="I4" s="194"/>
      <c r="J4" s="194"/>
      <c r="K4" s="194"/>
      <c r="L4" s="194"/>
    </row>
    <row r="5" spans="1:12" ht="16.5" x14ac:dyDescent="0.25">
      <c r="A5" s="57"/>
    </row>
    <row r="6" spans="1:12" ht="16.5" x14ac:dyDescent="0.25">
      <c r="A6" s="194" t="s">
        <v>147</v>
      </c>
      <c r="B6" s="194"/>
      <c r="C6" s="194"/>
      <c r="D6" s="194"/>
      <c r="E6" s="194"/>
      <c r="F6" s="194"/>
      <c r="G6" s="194"/>
      <c r="H6" s="194"/>
      <c r="I6" s="194"/>
      <c r="J6" s="194"/>
      <c r="K6" s="194"/>
      <c r="L6" s="194"/>
    </row>
    <row r="7" spans="1:12" ht="16.5" x14ac:dyDescent="0.25">
      <c r="A7" s="58"/>
    </row>
    <row r="8" spans="1:12" ht="109.5" customHeight="1" x14ac:dyDescent="0.25">
      <c r="A8" s="195" t="s">
        <v>148</v>
      </c>
      <c r="B8" s="195"/>
      <c r="C8" s="195"/>
      <c r="D8" s="195"/>
      <c r="E8" s="195"/>
      <c r="F8" s="195"/>
      <c r="G8" s="195"/>
      <c r="H8" s="195"/>
      <c r="I8" s="195"/>
      <c r="J8" s="195"/>
      <c r="K8" s="195"/>
      <c r="L8" s="195"/>
    </row>
    <row r="9" spans="1:12" ht="45.75" customHeight="1" x14ac:dyDescent="0.25">
      <c r="A9" s="195"/>
      <c r="B9" s="195"/>
      <c r="C9" s="195"/>
      <c r="D9" s="195"/>
      <c r="E9" s="195"/>
      <c r="F9" s="195"/>
      <c r="G9" s="195"/>
      <c r="H9" s="195"/>
      <c r="I9" s="195"/>
      <c r="J9" s="195"/>
      <c r="K9" s="195"/>
      <c r="L9" s="195"/>
    </row>
    <row r="10" spans="1:12" ht="28.5" customHeight="1" x14ac:dyDescent="0.25">
      <c r="A10" s="195" t="s">
        <v>89</v>
      </c>
      <c r="B10" s="195"/>
      <c r="C10" s="195"/>
      <c r="D10" s="195"/>
      <c r="E10" s="195"/>
      <c r="F10" s="195"/>
      <c r="G10" s="195"/>
      <c r="H10" s="195"/>
      <c r="I10" s="195"/>
      <c r="J10" s="195"/>
      <c r="K10" s="195"/>
      <c r="L10" s="195"/>
    </row>
    <row r="11" spans="1:12" ht="28.5" customHeight="1" x14ac:dyDescent="0.25">
      <c r="A11" s="195"/>
      <c r="B11" s="195"/>
      <c r="C11" s="195"/>
      <c r="D11" s="195"/>
      <c r="E11" s="195"/>
      <c r="F11" s="195"/>
      <c r="G11" s="195"/>
      <c r="H11" s="195"/>
      <c r="I11" s="195"/>
      <c r="J11" s="195"/>
      <c r="K11" s="195"/>
      <c r="L11" s="195"/>
    </row>
    <row r="12" spans="1:12" ht="15.75" thickBot="1" x14ac:dyDescent="0.3"/>
    <row r="13" spans="1:12" ht="15.75" thickBot="1" x14ac:dyDescent="0.3">
      <c r="A13" s="59" t="s">
        <v>66</v>
      </c>
      <c r="B13" s="196" t="s">
        <v>86</v>
      </c>
      <c r="C13" s="197"/>
      <c r="D13" s="197"/>
      <c r="E13" s="197"/>
      <c r="F13" s="197"/>
      <c r="G13" s="197"/>
      <c r="H13" s="197"/>
      <c r="I13" s="197"/>
      <c r="J13" s="197"/>
      <c r="K13" s="197"/>
      <c r="L13" s="197"/>
    </row>
    <row r="14" spans="1:12" s="77" customFormat="1" ht="25.5" customHeight="1" thickBot="1" x14ac:dyDescent="0.3">
      <c r="A14" s="60">
        <v>1</v>
      </c>
      <c r="B14" s="166" t="s">
        <v>171</v>
      </c>
      <c r="C14" s="167" t="s">
        <v>149</v>
      </c>
      <c r="D14" s="167" t="s">
        <v>149</v>
      </c>
      <c r="E14" s="167" t="s">
        <v>149</v>
      </c>
      <c r="F14" s="167" t="s">
        <v>149</v>
      </c>
      <c r="G14" s="167" t="s">
        <v>149</v>
      </c>
      <c r="H14" s="167" t="s">
        <v>149</v>
      </c>
      <c r="I14" s="167" t="s">
        <v>149</v>
      </c>
      <c r="J14" s="167" t="s">
        <v>149</v>
      </c>
      <c r="K14" s="167" t="s">
        <v>149</v>
      </c>
      <c r="L14" s="168" t="s">
        <v>149</v>
      </c>
    </row>
    <row r="15" spans="1:12" s="77" customFormat="1" ht="15.75" thickBot="1" x14ac:dyDescent="0.3">
      <c r="A15" s="60">
        <f>SUM(A14+1)</f>
        <v>2</v>
      </c>
      <c r="B15" s="166" t="s">
        <v>172</v>
      </c>
      <c r="C15" s="167" t="s">
        <v>150</v>
      </c>
      <c r="D15" s="167" t="s">
        <v>150</v>
      </c>
      <c r="E15" s="167" t="s">
        <v>150</v>
      </c>
      <c r="F15" s="167" t="s">
        <v>150</v>
      </c>
      <c r="G15" s="167" t="s">
        <v>150</v>
      </c>
      <c r="H15" s="167" t="s">
        <v>150</v>
      </c>
      <c r="I15" s="167" t="s">
        <v>150</v>
      </c>
      <c r="J15" s="167" t="s">
        <v>150</v>
      </c>
      <c r="K15" s="167" t="s">
        <v>150</v>
      </c>
      <c r="L15" s="168" t="s">
        <v>150</v>
      </c>
    </row>
    <row r="16" spans="1:12" s="77" customFormat="1" ht="15.75" thickBot="1" x14ac:dyDescent="0.3">
      <c r="A16" s="60">
        <f t="shared" ref="A16:A27" si="0">SUM(A15+1)</f>
        <v>3</v>
      </c>
      <c r="B16" s="166" t="s">
        <v>161</v>
      </c>
      <c r="C16" s="167" t="s">
        <v>151</v>
      </c>
      <c r="D16" s="167" t="s">
        <v>151</v>
      </c>
      <c r="E16" s="167" t="s">
        <v>151</v>
      </c>
      <c r="F16" s="167" t="s">
        <v>151</v>
      </c>
      <c r="G16" s="167" t="s">
        <v>151</v>
      </c>
      <c r="H16" s="167" t="s">
        <v>151</v>
      </c>
      <c r="I16" s="167" t="s">
        <v>151</v>
      </c>
      <c r="J16" s="167" t="s">
        <v>151</v>
      </c>
      <c r="K16" s="167" t="s">
        <v>151</v>
      </c>
      <c r="L16" s="168" t="s">
        <v>151</v>
      </c>
    </row>
    <row r="17" spans="1:14" s="77" customFormat="1" ht="15.75" thickBot="1" x14ac:dyDescent="0.3">
      <c r="A17" s="60">
        <f t="shared" si="0"/>
        <v>4</v>
      </c>
      <c r="B17" s="166" t="s">
        <v>162</v>
      </c>
      <c r="C17" s="167" t="s">
        <v>152</v>
      </c>
      <c r="D17" s="167" t="s">
        <v>152</v>
      </c>
      <c r="E17" s="167" t="s">
        <v>152</v>
      </c>
      <c r="F17" s="167" t="s">
        <v>152</v>
      </c>
      <c r="G17" s="167" t="s">
        <v>152</v>
      </c>
      <c r="H17" s="167" t="s">
        <v>152</v>
      </c>
      <c r="I17" s="167" t="s">
        <v>152</v>
      </c>
      <c r="J17" s="167" t="s">
        <v>152</v>
      </c>
      <c r="K17" s="167" t="s">
        <v>152</v>
      </c>
      <c r="L17" s="168" t="s">
        <v>152</v>
      </c>
    </row>
    <row r="18" spans="1:14" s="77" customFormat="1" ht="15.75" thickBot="1" x14ac:dyDescent="0.3">
      <c r="A18" s="60">
        <f t="shared" si="0"/>
        <v>5</v>
      </c>
      <c r="B18" s="166" t="s">
        <v>153</v>
      </c>
      <c r="C18" s="167" t="s">
        <v>153</v>
      </c>
      <c r="D18" s="167" t="s">
        <v>153</v>
      </c>
      <c r="E18" s="167" t="s">
        <v>153</v>
      </c>
      <c r="F18" s="167" t="s">
        <v>153</v>
      </c>
      <c r="G18" s="167" t="s">
        <v>153</v>
      </c>
      <c r="H18" s="167" t="s">
        <v>153</v>
      </c>
      <c r="I18" s="167" t="s">
        <v>153</v>
      </c>
      <c r="J18" s="167" t="s">
        <v>153</v>
      </c>
      <c r="K18" s="167" t="s">
        <v>153</v>
      </c>
      <c r="L18" s="168" t="s">
        <v>153</v>
      </c>
    </row>
    <row r="19" spans="1:14" s="77" customFormat="1" ht="15.75" thickBot="1" x14ac:dyDescent="0.3">
      <c r="A19" s="60">
        <f t="shared" si="0"/>
        <v>6</v>
      </c>
      <c r="B19" s="166" t="s">
        <v>154</v>
      </c>
      <c r="C19" s="167" t="s">
        <v>154</v>
      </c>
      <c r="D19" s="167" t="s">
        <v>154</v>
      </c>
      <c r="E19" s="167" t="s">
        <v>154</v>
      </c>
      <c r="F19" s="167" t="s">
        <v>154</v>
      </c>
      <c r="G19" s="167" t="s">
        <v>154</v>
      </c>
      <c r="H19" s="167" t="s">
        <v>154</v>
      </c>
      <c r="I19" s="167" t="s">
        <v>154</v>
      </c>
      <c r="J19" s="167" t="s">
        <v>154</v>
      </c>
      <c r="K19" s="167" t="s">
        <v>154</v>
      </c>
      <c r="L19" s="168" t="s">
        <v>154</v>
      </c>
    </row>
    <row r="20" spans="1:14" s="77" customFormat="1" ht="15.75" thickBot="1" x14ac:dyDescent="0.3">
      <c r="A20" s="60">
        <f t="shared" si="0"/>
        <v>7</v>
      </c>
      <c r="B20" s="166" t="s">
        <v>173</v>
      </c>
      <c r="C20" s="167" t="s">
        <v>155</v>
      </c>
      <c r="D20" s="167" t="s">
        <v>155</v>
      </c>
      <c r="E20" s="167" t="s">
        <v>155</v>
      </c>
      <c r="F20" s="167" t="s">
        <v>155</v>
      </c>
      <c r="G20" s="167" t="s">
        <v>155</v>
      </c>
      <c r="H20" s="167" t="s">
        <v>155</v>
      </c>
      <c r="I20" s="167" t="s">
        <v>155</v>
      </c>
      <c r="J20" s="167" t="s">
        <v>155</v>
      </c>
      <c r="K20" s="167" t="s">
        <v>155</v>
      </c>
      <c r="L20" s="168" t="s">
        <v>155</v>
      </c>
    </row>
    <row r="21" spans="1:14" ht="15.75" thickBot="1" x14ac:dyDescent="0.3">
      <c r="A21" s="60">
        <f t="shared" si="0"/>
        <v>8</v>
      </c>
      <c r="B21" s="166" t="s">
        <v>163</v>
      </c>
      <c r="C21" s="167" t="s">
        <v>156</v>
      </c>
      <c r="D21" s="167" t="s">
        <v>156</v>
      </c>
      <c r="E21" s="167" t="s">
        <v>156</v>
      </c>
      <c r="F21" s="167" t="s">
        <v>156</v>
      </c>
      <c r="G21" s="167" t="s">
        <v>156</v>
      </c>
      <c r="H21" s="167" t="s">
        <v>156</v>
      </c>
      <c r="I21" s="167" t="s">
        <v>156</v>
      </c>
      <c r="J21" s="167" t="s">
        <v>156</v>
      </c>
      <c r="K21" s="167" t="s">
        <v>156</v>
      </c>
      <c r="L21" s="168" t="s">
        <v>156</v>
      </c>
    </row>
    <row r="22" spans="1:14" ht="15.75" thickBot="1" x14ac:dyDescent="0.3">
      <c r="A22" s="60">
        <f t="shared" si="0"/>
        <v>9</v>
      </c>
      <c r="B22" s="169" t="s">
        <v>157</v>
      </c>
      <c r="C22" s="169"/>
      <c r="D22" s="169"/>
      <c r="E22" s="169"/>
      <c r="F22" s="169"/>
      <c r="G22" s="169"/>
      <c r="H22" s="169"/>
      <c r="I22" s="169"/>
      <c r="J22" s="169"/>
      <c r="K22" s="169"/>
      <c r="L22" s="169"/>
    </row>
    <row r="23" spans="1:14" ht="15.75" thickBot="1" x14ac:dyDescent="0.3">
      <c r="A23" s="60">
        <f t="shared" si="0"/>
        <v>10</v>
      </c>
      <c r="B23" s="169" t="s">
        <v>174</v>
      </c>
      <c r="C23" s="169"/>
      <c r="D23" s="169"/>
      <c r="E23" s="169"/>
      <c r="F23" s="169"/>
      <c r="G23" s="169"/>
      <c r="H23" s="169"/>
      <c r="I23" s="169"/>
      <c r="J23" s="169"/>
      <c r="K23" s="169"/>
      <c r="L23" s="169"/>
    </row>
    <row r="24" spans="1:14" s="77" customFormat="1" ht="15.75" thickBot="1" x14ac:dyDescent="0.3">
      <c r="A24" s="60">
        <f t="shared" si="0"/>
        <v>11</v>
      </c>
      <c r="B24" s="169" t="s">
        <v>175</v>
      </c>
      <c r="C24" s="169"/>
      <c r="D24" s="169"/>
      <c r="E24" s="169"/>
      <c r="F24" s="169"/>
      <c r="G24" s="169"/>
      <c r="H24" s="169"/>
      <c r="I24" s="169"/>
      <c r="J24" s="169"/>
      <c r="K24" s="169"/>
      <c r="L24" s="169"/>
      <c r="N24" s="137"/>
    </row>
    <row r="25" spans="1:14" s="77" customFormat="1" x14ac:dyDescent="0.25">
      <c r="A25" s="132">
        <f t="shared" si="0"/>
        <v>12</v>
      </c>
      <c r="B25" s="170" t="s">
        <v>158</v>
      </c>
      <c r="C25" s="170"/>
      <c r="D25" s="170"/>
      <c r="E25" s="170"/>
      <c r="F25" s="170"/>
      <c r="G25" s="170"/>
      <c r="H25" s="170"/>
      <c r="I25" s="170"/>
      <c r="J25" s="170"/>
      <c r="K25" s="170"/>
      <c r="L25" s="170"/>
    </row>
    <row r="26" spans="1:14" x14ac:dyDescent="0.25">
      <c r="A26" s="71">
        <f t="shared" si="0"/>
        <v>13</v>
      </c>
      <c r="B26" s="169" t="s">
        <v>159</v>
      </c>
      <c r="C26" s="169"/>
      <c r="D26" s="169"/>
      <c r="E26" s="169"/>
      <c r="F26" s="169"/>
      <c r="G26" s="169"/>
      <c r="H26" s="169"/>
      <c r="I26" s="169"/>
      <c r="J26" s="169"/>
      <c r="K26" s="169"/>
      <c r="L26" s="169"/>
    </row>
    <row r="27" spans="1:14" s="131" customFormat="1" x14ac:dyDescent="0.25">
      <c r="A27" s="71">
        <f t="shared" si="0"/>
        <v>14</v>
      </c>
      <c r="B27" s="169" t="s">
        <v>160</v>
      </c>
      <c r="C27" s="169"/>
      <c r="D27" s="169"/>
      <c r="E27" s="169"/>
      <c r="F27" s="169"/>
      <c r="G27" s="169"/>
      <c r="H27" s="169"/>
      <c r="I27" s="169"/>
      <c r="J27" s="169"/>
      <c r="K27" s="169"/>
      <c r="L27" s="169"/>
    </row>
    <row r="28" spans="1:14" s="131" customFormat="1" x14ac:dyDescent="0.25">
      <c r="A28" s="63"/>
      <c r="B28" s="63"/>
      <c r="C28" s="63"/>
      <c r="D28" s="63"/>
      <c r="E28" s="171"/>
      <c r="F28" s="171"/>
      <c r="G28" s="171"/>
      <c r="H28" s="171"/>
      <c r="I28" s="171"/>
      <c r="J28" s="171"/>
      <c r="K28" s="171"/>
      <c r="L28" s="171"/>
      <c r="M28" s="171"/>
      <c r="N28" s="171"/>
    </row>
    <row r="29" spans="1:14" s="131" customFormat="1" x14ac:dyDescent="0.25">
      <c r="A29" s="133"/>
      <c r="B29" s="63"/>
      <c r="C29" s="63"/>
      <c r="D29" s="63"/>
      <c r="E29" s="165"/>
      <c r="F29" s="165"/>
      <c r="G29" s="165"/>
      <c r="H29" s="165"/>
      <c r="I29" s="165"/>
      <c r="J29" s="165"/>
      <c r="K29" s="165"/>
      <c r="L29" s="165"/>
      <c r="M29" s="165"/>
      <c r="N29" s="165"/>
    </row>
    <row r="30" spans="1:14" s="135" customFormat="1" x14ac:dyDescent="0.25">
      <c r="A30" s="185" t="s">
        <v>178</v>
      </c>
      <c r="B30" s="185"/>
      <c r="C30" s="185"/>
      <c r="D30" s="185"/>
      <c r="E30" s="185"/>
      <c r="F30" s="185"/>
      <c r="G30" s="185"/>
      <c r="H30" s="185"/>
      <c r="I30" s="185"/>
      <c r="J30" s="185"/>
      <c r="K30" s="185"/>
      <c r="L30" s="185"/>
    </row>
    <row r="31" spans="1:14" s="135" customFormat="1" x14ac:dyDescent="0.25">
      <c r="A31" s="136"/>
      <c r="B31" s="136"/>
      <c r="C31" s="136"/>
      <c r="D31" s="136"/>
      <c r="E31" s="136"/>
      <c r="F31" s="136"/>
      <c r="G31" s="136"/>
      <c r="H31" s="136"/>
      <c r="I31" s="136"/>
      <c r="J31" s="136"/>
      <c r="K31" s="136"/>
      <c r="L31" s="136"/>
    </row>
    <row r="32" spans="1:14" ht="27" customHeight="1" x14ac:dyDescent="0.25">
      <c r="A32" s="186" t="s">
        <v>67</v>
      </c>
      <c r="B32" s="186"/>
      <c r="C32" s="186"/>
      <c r="D32" s="186"/>
      <c r="E32" s="62" t="s">
        <v>68</v>
      </c>
      <c r="F32" s="61" t="s">
        <v>69</v>
      </c>
      <c r="G32" s="61" t="s">
        <v>70</v>
      </c>
      <c r="H32" s="186" t="s">
        <v>3</v>
      </c>
      <c r="I32" s="186"/>
      <c r="J32" s="186"/>
      <c r="K32" s="186"/>
      <c r="L32" s="186"/>
    </row>
    <row r="33" spans="1:20" ht="39" customHeight="1" x14ac:dyDescent="0.25">
      <c r="A33" s="190" t="s">
        <v>164</v>
      </c>
      <c r="B33" s="191"/>
      <c r="C33" s="191"/>
      <c r="D33" s="192"/>
      <c r="E33" s="139" t="s">
        <v>179</v>
      </c>
      <c r="F33" s="140" t="s">
        <v>165</v>
      </c>
      <c r="G33" s="140"/>
      <c r="H33" s="193" t="s">
        <v>190</v>
      </c>
      <c r="I33" s="193"/>
      <c r="J33" s="193"/>
      <c r="K33" s="193"/>
      <c r="L33" s="193"/>
      <c r="O33" s="163" t="s">
        <v>180</v>
      </c>
      <c r="P33" s="163"/>
      <c r="Q33" s="163"/>
      <c r="R33" s="163"/>
      <c r="S33" s="163"/>
    </row>
    <row r="34" spans="1:20" ht="35.25" customHeight="1" x14ac:dyDescent="0.25">
      <c r="A34" s="178" t="s">
        <v>166</v>
      </c>
      <c r="B34" s="179"/>
      <c r="C34" s="179"/>
      <c r="D34" s="180"/>
      <c r="E34" s="141">
        <v>35</v>
      </c>
      <c r="F34" s="140" t="s">
        <v>165</v>
      </c>
      <c r="G34" s="140"/>
      <c r="H34" s="163"/>
      <c r="I34" s="163"/>
      <c r="J34" s="163"/>
      <c r="K34" s="163"/>
      <c r="L34" s="163"/>
    </row>
    <row r="35" spans="1:20" ht="42.75" customHeight="1" x14ac:dyDescent="0.25">
      <c r="A35" s="178" t="s">
        <v>123</v>
      </c>
      <c r="B35" s="179"/>
      <c r="C35" s="179"/>
      <c r="D35" s="180"/>
      <c r="E35" s="141" t="s">
        <v>181</v>
      </c>
      <c r="F35" s="140" t="s">
        <v>165</v>
      </c>
      <c r="G35" s="140"/>
      <c r="H35" s="164" t="s">
        <v>192</v>
      </c>
      <c r="I35" s="163"/>
      <c r="J35" s="163"/>
      <c r="K35" s="163"/>
      <c r="L35" s="163"/>
      <c r="P35" s="164" t="s">
        <v>191</v>
      </c>
      <c r="Q35" s="163"/>
      <c r="R35" s="163"/>
      <c r="S35" s="163"/>
      <c r="T35" s="163"/>
    </row>
    <row r="36" spans="1:20" ht="27" customHeight="1" x14ac:dyDescent="0.25">
      <c r="A36" s="175" t="s">
        <v>167</v>
      </c>
      <c r="B36" s="176"/>
      <c r="C36" s="176"/>
      <c r="D36" s="177"/>
      <c r="E36" s="142" t="s">
        <v>182</v>
      </c>
      <c r="F36" s="140" t="s">
        <v>165</v>
      </c>
      <c r="G36" s="140"/>
      <c r="H36" s="163"/>
      <c r="I36" s="163"/>
      <c r="J36" s="163"/>
      <c r="K36" s="163"/>
      <c r="L36" s="163"/>
    </row>
    <row r="37" spans="1:20" ht="20.25" customHeight="1" x14ac:dyDescent="0.25">
      <c r="A37" s="175" t="s">
        <v>183</v>
      </c>
      <c r="B37" s="176"/>
      <c r="C37" s="176"/>
      <c r="D37" s="177"/>
      <c r="E37" s="142" t="s">
        <v>184</v>
      </c>
      <c r="F37" s="140" t="s">
        <v>165</v>
      </c>
      <c r="G37" s="140"/>
      <c r="H37" s="187"/>
      <c r="I37" s="188"/>
      <c r="J37" s="188"/>
      <c r="K37" s="188"/>
      <c r="L37" s="189"/>
    </row>
    <row r="38" spans="1:20" ht="38.25" customHeight="1" x14ac:dyDescent="0.25">
      <c r="A38" s="175" t="s">
        <v>168</v>
      </c>
      <c r="B38" s="176"/>
      <c r="C38" s="176"/>
      <c r="D38" s="177"/>
      <c r="E38" s="142">
        <v>30</v>
      </c>
      <c r="F38" s="140" t="s">
        <v>165</v>
      </c>
      <c r="G38" s="140"/>
      <c r="H38" s="163"/>
      <c r="I38" s="163"/>
      <c r="J38" s="163"/>
      <c r="K38" s="163"/>
      <c r="L38" s="163"/>
    </row>
    <row r="39" spans="1:20" ht="28.5" customHeight="1" x14ac:dyDescent="0.25">
      <c r="A39" s="175" t="s">
        <v>185</v>
      </c>
      <c r="B39" s="176"/>
      <c r="C39" s="176"/>
      <c r="D39" s="177"/>
      <c r="E39" s="142"/>
      <c r="F39" s="140"/>
      <c r="G39" s="140"/>
      <c r="H39" s="163" t="s">
        <v>176</v>
      </c>
      <c r="I39" s="163"/>
      <c r="J39" s="163"/>
      <c r="K39" s="163"/>
      <c r="L39" s="163"/>
    </row>
    <row r="40" spans="1:20" ht="15.75" customHeight="1" x14ac:dyDescent="0.25">
      <c r="A40" s="178" t="s">
        <v>71</v>
      </c>
      <c r="B40" s="179"/>
      <c r="C40" s="179"/>
      <c r="D40" s="180"/>
      <c r="E40" s="141">
        <v>17</v>
      </c>
      <c r="F40" s="140" t="s">
        <v>165</v>
      </c>
      <c r="G40" s="140"/>
      <c r="H40" s="163"/>
      <c r="I40" s="163"/>
      <c r="J40" s="163"/>
      <c r="K40" s="163"/>
      <c r="L40" s="163"/>
    </row>
    <row r="41" spans="1:20" ht="26.25" customHeight="1" x14ac:dyDescent="0.25">
      <c r="A41" s="178" t="s">
        <v>169</v>
      </c>
      <c r="B41" s="179"/>
      <c r="C41" s="179"/>
      <c r="D41" s="180"/>
      <c r="E41" s="141">
        <v>34</v>
      </c>
      <c r="F41" s="140" t="s">
        <v>165</v>
      </c>
      <c r="G41" s="140"/>
      <c r="H41" s="163"/>
      <c r="I41" s="163"/>
      <c r="J41" s="163"/>
      <c r="K41" s="163"/>
      <c r="L41" s="163"/>
    </row>
    <row r="42" spans="1:20" ht="27.75" customHeight="1" x14ac:dyDescent="0.25">
      <c r="A42" s="178" t="s">
        <v>72</v>
      </c>
      <c r="B42" s="179"/>
      <c r="C42" s="179"/>
      <c r="D42" s="180"/>
      <c r="E42" s="141">
        <v>39</v>
      </c>
      <c r="F42" s="140" t="s">
        <v>165</v>
      </c>
      <c r="G42" s="140"/>
      <c r="H42" s="163"/>
      <c r="I42" s="163"/>
      <c r="J42" s="163"/>
      <c r="K42" s="163"/>
      <c r="L42" s="163"/>
    </row>
    <row r="43" spans="1:20" s="134" customFormat="1" ht="61.5" customHeight="1" x14ac:dyDescent="0.2">
      <c r="A43" s="178" t="s">
        <v>73</v>
      </c>
      <c r="B43" s="179"/>
      <c r="C43" s="179"/>
      <c r="D43" s="180"/>
      <c r="E43" s="141" t="s">
        <v>186</v>
      </c>
      <c r="F43" s="140" t="s">
        <v>165</v>
      </c>
      <c r="G43" s="140"/>
      <c r="H43" s="163"/>
      <c r="I43" s="163"/>
      <c r="J43" s="163"/>
      <c r="K43" s="163"/>
      <c r="L43" s="163"/>
    </row>
    <row r="44" spans="1:20" s="134" customFormat="1" ht="33.75" customHeight="1" x14ac:dyDescent="0.2">
      <c r="A44" s="178" t="s">
        <v>170</v>
      </c>
      <c r="B44" s="179"/>
      <c r="C44" s="179"/>
      <c r="D44" s="180"/>
      <c r="E44" s="141">
        <v>42</v>
      </c>
      <c r="F44" s="140" t="s">
        <v>165</v>
      </c>
      <c r="G44" s="140"/>
      <c r="H44" s="163"/>
      <c r="I44" s="163"/>
      <c r="J44" s="163"/>
      <c r="K44" s="163"/>
      <c r="L44" s="163"/>
    </row>
    <row r="45" spans="1:20" s="134" customFormat="1" ht="39" customHeight="1" x14ac:dyDescent="0.2">
      <c r="A45" s="175" t="s">
        <v>187</v>
      </c>
      <c r="B45" s="176"/>
      <c r="C45" s="176"/>
      <c r="D45" s="177"/>
      <c r="E45" s="142" t="s">
        <v>188</v>
      </c>
      <c r="F45" s="140" t="s">
        <v>165</v>
      </c>
      <c r="G45" s="140"/>
      <c r="H45" s="172" t="s">
        <v>189</v>
      </c>
      <c r="I45" s="173"/>
      <c r="J45" s="173"/>
      <c r="K45" s="173"/>
      <c r="L45" s="174"/>
    </row>
    <row r="46" spans="1:20" s="134" customFormat="1" ht="33.75" customHeight="1" x14ac:dyDescent="0.2">
      <c r="A46" s="178" t="s">
        <v>90</v>
      </c>
      <c r="B46" s="179"/>
      <c r="C46" s="179"/>
      <c r="D46" s="180"/>
      <c r="E46" s="141" t="s">
        <v>177</v>
      </c>
      <c r="F46" s="140" t="s">
        <v>165</v>
      </c>
      <c r="G46" s="140"/>
      <c r="H46" s="181"/>
      <c r="I46" s="182"/>
      <c r="J46" s="182"/>
      <c r="K46" s="182"/>
      <c r="L46" s="183"/>
    </row>
  </sheetData>
  <sheetProtection algorithmName="SHA-512" hashValue="o8dOchPmRrKVR5XSJQHk3e+jnCtXlLa5lILbXVfvUih98rgo36MD/9V11Ot3qZVrNeH8ZRiYJG9508ZxmSwVpg==" saltValue="Rl84LHvEQahzaMEIp5/aEQ==" spinCount="100000" sheet="1" objects="1" scenarios="1"/>
  <mergeCells count="55">
    <mergeCell ref="A4:L4"/>
    <mergeCell ref="A6:L6"/>
    <mergeCell ref="A8:L9"/>
    <mergeCell ref="A10:L11"/>
    <mergeCell ref="B13:L13"/>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5:L45"/>
    <mergeCell ref="A45:D45"/>
    <mergeCell ref="A46:D46"/>
    <mergeCell ref="A39:D39"/>
    <mergeCell ref="H39:L39"/>
    <mergeCell ref="A40:D40"/>
    <mergeCell ref="H42:L42"/>
    <mergeCell ref="H43:L43"/>
    <mergeCell ref="H44:L44"/>
    <mergeCell ref="A42:D42"/>
    <mergeCell ref="A43:D43"/>
    <mergeCell ref="A44:D44"/>
    <mergeCell ref="H46:L46"/>
    <mergeCell ref="B14:L14"/>
    <mergeCell ref="B15:L15"/>
    <mergeCell ref="B16:L16"/>
    <mergeCell ref="B17:L17"/>
    <mergeCell ref="B18:L18"/>
    <mergeCell ref="O33:S33"/>
    <mergeCell ref="P35:T35"/>
    <mergeCell ref="E29:N29"/>
    <mergeCell ref="B19:L19"/>
    <mergeCell ref="B20:L20"/>
    <mergeCell ref="B24:L24"/>
    <mergeCell ref="B25:L25"/>
    <mergeCell ref="E28:N28"/>
    <mergeCell ref="H34:L34"/>
    <mergeCell ref="H35:L35"/>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1"/>
  <sheetViews>
    <sheetView topLeftCell="A30" zoomScale="90" zoomScaleNormal="90" workbookViewId="0">
      <selection activeCell="A30" sqref="A30"/>
    </sheetView>
  </sheetViews>
  <sheetFormatPr baseColWidth="10" defaultRowHeight="15" x14ac:dyDescent="0.25"/>
  <cols>
    <col min="1" max="1" width="3.140625" style="6" bestFit="1" customWidth="1"/>
    <col min="2" max="2" width="102.7109375" style="6" bestFit="1" customWidth="1"/>
    <col min="3" max="3" width="31.140625" style="6" customWidth="1"/>
    <col min="4" max="4" width="26.7109375" style="6" customWidth="1"/>
    <col min="5" max="5" width="25" style="6" customWidth="1"/>
    <col min="6" max="7" width="29.7109375" style="6" customWidth="1"/>
    <col min="8" max="8" width="24.5703125" style="6" customWidth="1"/>
    <col min="9" max="9" width="24" style="6" customWidth="1"/>
    <col min="10" max="10" width="20.28515625" style="6" customWidth="1"/>
    <col min="11" max="11" width="14.7109375" style="6" bestFit="1" customWidth="1"/>
    <col min="12" max="13" width="18.7109375" style="6" customWidth="1"/>
    <col min="14" max="14" width="22.140625" style="6" customWidth="1"/>
    <col min="15" max="15" width="26.140625" style="6" customWidth="1"/>
    <col min="16" max="16" width="19.5703125" style="6" bestFit="1" customWidth="1"/>
    <col min="17" max="17" width="14.5703125"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211" t="s">
        <v>63</v>
      </c>
      <c r="C2" s="212"/>
      <c r="D2" s="212"/>
      <c r="E2" s="212"/>
      <c r="F2" s="212"/>
      <c r="G2" s="212"/>
      <c r="H2" s="212"/>
      <c r="I2" s="212"/>
      <c r="J2" s="212"/>
      <c r="K2" s="212"/>
      <c r="L2" s="212"/>
      <c r="M2" s="212"/>
      <c r="N2" s="212"/>
      <c r="O2" s="212"/>
      <c r="P2" s="212"/>
    </row>
    <row r="4" spans="2:16" ht="26.25" x14ac:dyDescent="0.25">
      <c r="B4" s="211" t="s">
        <v>48</v>
      </c>
      <c r="C4" s="212"/>
      <c r="D4" s="212"/>
      <c r="E4" s="212"/>
      <c r="F4" s="212"/>
      <c r="G4" s="212"/>
      <c r="H4" s="212"/>
      <c r="I4" s="212"/>
      <c r="J4" s="212"/>
      <c r="K4" s="212"/>
      <c r="L4" s="212"/>
      <c r="M4" s="212"/>
      <c r="N4" s="212"/>
      <c r="O4" s="212"/>
      <c r="P4" s="212"/>
    </row>
    <row r="5" spans="2:16" ht="15.75" thickBot="1" x14ac:dyDescent="0.3"/>
    <row r="6" spans="2:16" ht="21.75" thickBot="1" x14ac:dyDescent="0.3">
      <c r="B6" s="8" t="s">
        <v>4</v>
      </c>
      <c r="C6" s="228" t="s">
        <v>197</v>
      </c>
      <c r="D6" s="228"/>
      <c r="E6" s="228"/>
      <c r="F6" s="228"/>
      <c r="G6" s="228"/>
      <c r="H6" s="228"/>
      <c r="I6" s="228"/>
      <c r="J6" s="228"/>
      <c r="K6" s="228"/>
      <c r="L6" s="228"/>
      <c r="M6" s="228"/>
      <c r="N6" s="229"/>
    </row>
    <row r="7" spans="2:16" ht="16.5" thickBot="1" x14ac:dyDescent="0.3">
      <c r="B7" s="9" t="s">
        <v>5</v>
      </c>
      <c r="C7" s="228"/>
      <c r="D7" s="228"/>
      <c r="E7" s="228"/>
      <c r="F7" s="228"/>
      <c r="G7" s="228"/>
      <c r="H7" s="228"/>
      <c r="I7" s="228"/>
      <c r="J7" s="228"/>
      <c r="K7" s="228"/>
      <c r="L7" s="228"/>
      <c r="M7" s="228"/>
      <c r="N7" s="229"/>
    </row>
    <row r="8" spans="2:16" ht="16.5" thickBot="1" x14ac:dyDescent="0.3">
      <c r="B8" s="9" t="s">
        <v>6</v>
      </c>
      <c r="C8" s="228"/>
      <c r="D8" s="228"/>
      <c r="E8" s="228"/>
      <c r="F8" s="228"/>
      <c r="G8" s="228"/>
      <c r="H8" s="228"/>
      <c r="I8" s="228"/>
      <c r="J8" s="228"/>
      <c r="K8" s="228"/>
      <c r="L8" s="228"/>
      <c r="M8" s="228"/>
      <c r="N8" s="229"/>
    </row>
    <row r="9" spans="2:16" ht="16.5" thickBot="1" x14ac:dyDescent="0.3">
      <c r="B9" s="9" t="s">
        <v>7</v>
      </c>
      <c r="C9" s="228"/>
      <c r="D9" s="228"/>
      <c r="E9" s="228"/>
      <c r="F9" s="228"/>
      <c r="G9" s="228"/>
      <c r="H9" s="228"/>
      <c r="I9" s="228"/>
      <c r="J9" s="228"/>
      <c r="K9" s="228"/>
      <c r="L9" s="228"/>
      <c r="M9" s="228"/>
      <c r="N9" s="229"/>
    </row>
    <row r="10" spans="2:16" ht="16.5" thickBot="1" x14ac:dyDescent="0.3">
      <c r="B10" s="9" t="s">
        <v>8</v>
      </c>
      <c r="C10" s="230">
        <v>15</v>
      </c>
      <c r="D10" s="230"/>
      <c r="E10" s="231"/>
      <c r="F10" s="25"/>
      <c r="G10" s="25"/>
      <c r="H10" s="25"/>
      <c r="I10" s="25"/>
      <c r="J10" s="25"/>
      <c r="K10" s="25"/>
      <c r="L10" s="25"/>
      <c r="M10" s="25"/>
      <c r="N10" s="26"/>
    </row>
    <row r="11" spans="2:16" ht="16.5" thickBot="1" x14ac:dyDescent="0.3">
      <c r="B11" s="11" t="s">
        <v>9</v>
      </c>
      <c r="C11" s="12">
        <v>41971</v>
      </c>
      <c r="D11" s="13"/>
      <c r="E11" s="13"/>
      <c r="F11" s="13"/>
      <c r="G11" s="13"/>
      <c r="H11" s="13"/>
      <c r="I11" s="13"/>
      <c r="J11" s="13"/>
      <c r="K11" s="13"/>
      <c r="L11" s="13"/>
      <c r="M11" s="13"/>
      <c r="N11" s="14"/>
    </row>
    <row r="12" spans="2:16" ht="15.75" x14ac:dyDescent="0.25">
      <c r="B12" s="10"/>
      <c r="C12" s="15"/>
      <c r="D12" s="16"/>
      <c r="E12" s="16"/>
      <c r="F12" s="16"/>
      <c r="G12" s="16"/>
      <c r="H12" s="16"/>
      <c r="I12" s="80"/>
      <c r="J12" s="80"/>
      <c r="K12" s="80"/>
      <c r="L12" s="80"/>
      <c r="M12" s="80"/>
      <c r="N12" s="16"/>
    </row>
    <row r="13" spans="2:16" x14ac:dyDescent="0.25">
      <c r="I13" s="80"/>
      <c r="J13" s="80"/>
      <c r="K13" s="80"/>
      <c r="L13" s="80"/>
      <c r="M13" s="80"/>
      <c r="N13" s="81"/>
    </row>
    <row r="14" spans="2:16" ht="45.75" customHeight="1" x14ac:dyDescent="0.25">
      <c r="B14" s="232" t="s">
        <v>91</v>
      </c>
      <c r="C14" s="232"/>
      <c r="D14" s="145" t="s">
        <v>12</v>
      </c>
      <c r="E14" s="145" t="s">
        <v>13</v>
      </c>
      <c r="F14" s="145" t="s">
        <v>29</v>
      </c>
      <c r="G14" s="64"/>
      <c r="I14" s="29"/>
      <c r="J14" s="29"/>
      <c r="K14" s="29"/>
      <c r="L14" s="29"/>
      <c r="M14" s="29"/>
      <c r="N14" s="81"/>
    </row>
    <row r="15" spans="2:16" x14ac:dyDescent="0.25">
      <c r="B15" s="232"/>
      <c r="C15" s="232"/>
      <c r="D15" s="145">
        <v>15</v>
      </c>
      <c r="E15" s="27">
        <v>3473647620</v>
      </c>
      <c r="F15" s="149">
        <v>1236</v>
      </c>
      <c r="G15" s="65"/>
      <c r="I15" s="30"/>
      <c r="J15" s="30"/>
      <c r="K15" s="30"/>
      <c r="L15" s="30"/>
      <c r="M15" s="30"/>
      <c r="N15" s="81"/>
    </row>
    <row r="16" spans="2:16" x14ac:dyDescent="0.25">
      <c r="B16" s="232"/>
      <c r="C16" s="232"/>
      <c r="D16" s="145"/>
      <c r="E16" s="27"/>
      <c r="F16" s="149"/>
      <c r="G16" s="65"/>
      <c r="I16" s="30"/>
      <c r="J16" s="30"/>
      <c r="K16" s="30"/>
      <c r="L16" s="30"/>
      <c r="M16" s="30"/>
      <c r="N16" s="81"/>
    </row>
    <row r="17" spans="1:14" x14ac:dyDescent="0.25">
      <c r="B17" s="232"/>
      <c r="C17" s="232"/>
      <c r="D17" s="145"/>
      <c r="E17" s="27"/>
      <c r="F17" s="149"/>
      <c r="G17" s="65"/>
      <c r="I17" s="30"/>
      <c r="J17" s="30"/>
      <c r="K17" s="30"/>
      <c r="L17" s="30"/>
      <c r="M17" s="30"/>
      <c r="N17" s="81"/>
    </row>
    <row r="18" spans="1:14" x14ac:dyDescent="0.25">
      <c r="B18" s="232"/>
      <c r="C18" s="232"/>
      <c r="D18" s="145"/>
      <c r="E18" s="150"/>
      <c r="F18" s="149"/>
      <c r="G18" s="65"/>
      <c r="H18" s="18"/>
      <c r="I18" s="30"/>
      <c r="J18" s="30"/>
      <c r="K18" s="30"/>
      <c r="L18" s="30"/>
      <c r="M18" s="30"/>
      <c r="N18" s="17"/>
    </row>
    <row r="19" spans="1:14" x14ac:dyDescent="0.25">
      <c r="B19" s="232"/>
      <c r="C19" s="232"/>
      <c r="D19" s="145"/>
      <c r="E19" s="150"/>
      <c r="F19" s="149"/>
      <c r="G19" s="65"/>
      <c r="H19" s="18"/>
      <c r="I19" s="32"/>
      <c r="J19" s="32"/>
      <c r="K19" s="32"/>
      <c r="L19" s="32"/>
      <c r="M19" s="32"/>
      <c r="N19" s="17"/>
    </row>
    <row r="20" spans="1:14" x14ac:dyDescent="0.25">
      <c r="B20" s="232"/>
      <c r="C20" s="232"/>
      <c r="D20" s="145"/>
      <c r="E20" s="28"/>
      <c r="F20" s="149"/>
      <c r="G20" s="65"/>
      <c r="H20" s="18"/>
      <c r="I20" s="80"/>
      <c r="J20" s="80"/>
      <c r="K20" s="80"/>
      <c r="L20" s="80"/>
      <c r="M20" s="80"/>
      <c r="N20" s="17"/>
    </row>
    <row r="21" spans="1:14" x14ac:dyDescent="0.25">
      <c r="B21" s="232"/>
      <c r="C21" s="232"/>
      <c r="D21" s="145"/>
      <c r="E21" s="28"/>
      <c r="F21" s="149"/>
      <c r="G21" s="65"/>
      <c r="H21" s="18"/>
      <c r="I21" s="80"/>
      <c r="J21" s="80"/>
      <c r="K21" s="80"/>
      <c r="L21" s="80"/>
      <c r="M21" s="80"/>
      <c r="N21" s="17"/>
    </row>
    <row r="22" spans="1:14" ht="15.75" thickBot="1" x14ac:dyDescent="0.3">
      <c r="B22" s="226" t="s">
        <v>14</v>
      </c>
      <c r="C22" s="227"/>
      <c r="D22" s="145"/>
      <c r="E22" s="46">
        <f>SUM(E15:E19)</f>
        <v>3473647620</v>
      </c>
      <c r="F22" s="149"/>
      <c r="G22" s="65"/>
      <c r="H22" s="18"/>
      <c r="I22" s="80"/>
      <c r="J22" s="80"/>
      <c r="K22" s="80"/>
      <c r="L22" s="80"/>
      <c r="M22" s="80"/>
      <c r="N22" s="17"/>
    </row>
    <row r="23" spans="1:14" ht="45.75" thickBot="1" x14ac:dyDescent="0.3">
      <c r="A23" s="34"/>
      <c r="B23" s="40" t="s">
        <v>15</v>
      </c>
      <c r="C23" s="40" t="s">
        <v>92</v>
      </c>
      <c r="E23" s="29"/>
      <c r="F23" s="29"/>
      <c r="G23" s="29"/>
      <c r="H23" s="29"/>
      <c r="I23" s="7"/>
      <c r="J23" s="7"/>
      <c r="K23" s="7"/>
      <c r="L23" s="7"/>
      <c r="M23" s="7"/>
    </row>
    <row r="24" spans="1:14" ht="15.75" thickBot="1" x14ac:dyDescent="0.3">
      <c r="A24" s="35">
        <v>1</v>
      </c>
      <c r="C24" s="37">
        <f>F15*0.8</f>
        <v>988.80000000000007</v>
      </c>
      <c r="D24" s="33"/>
      <c r="E24" s="36">
        <f>E22</f>
        <v>3473647620</v>
      </c>
      <c r="F24" s="31"/>
      <c r="G24" s="31"/>
      <c r="H24" s="31"/>
      <c r="I24" s="19"/>
      <c r="J24" s="19"/>
      <c r="K24" s="19"/>
      <c r="L24" s="19"/>
      <c r="M24" s="19"/>
    </row>
    <row r="25" spans="1:14" ht="7.5" customHeight="1" x14ac:dyDescent="0.25">
      <c r="A25" s="72"/>
      <c r="C25" s="37">
        <f t="shared" ref="C25:C28" si="0">F16*0.8</f>
        <v>0</v>
      </c>
      <c r="D25" s="33"/>
      <c r="E25" s="151"/>
      <c r="F25" s="31"/>
      <c r="G25" s="31"/>
      <c r="H25" s="31"/>
      <c r="I25" s="19"/>
      <c r="J25" s="19"/>
      <c r="K25" s="19"/>
      <c r="L25" s="19"/>
      <c r="M25" s="19"/>
    </row>
    <row r="26" spans="1:14" x14ac:dyDescent="0.25">
      <c r="A26" s="72"/>
      <c r="C26" s="37">
        <f t="shared" si="0"/>
        <v>0</v>
      </c>
      <c r="D26" s="33"/>
      <c r="E26" s="151"/>
      <c r="F26" s="31"/>
      <c r="G26" s="31"/>
      <c r="H26" s="31"/>
      <c r="I26" s="19"/>
      <c r="J26" s="19"/>
      <c r="K26" s="19"/>
      <c r="L26" s="19"/>
      <c r="M26" s="19"/>
    </row>
    <row r="27" spans="1:14" x14ac:dyDescent="0.25">
      <c r="A27" s="72"/>
      <c r="C27" s="37">
        <f t="shared" si="0"/>
        <v>0</v>
      </c>
      <c r="D27" s="33"/>
      <c r="E27" s="151"/>
      <c r="F27" s="31"/>
      <c r="G27" s="31"/>
      <c r="H27" s="31"/>
      <c r="I27" s="19"/>
      <c r="J27" s="19"/>
      <c r="K27" s="19"/>
      <c r="L27" s="19"/>
      <c r="M27" s="19"/>
    </row>
    <row r="28" spans="1:14" x14ac:dyDescent="0.25">
      <c r="A28" s="72"/>
      <c r="C28" s="37">
        <f t="shared" si="0"/>
        <v>0</v>
      </c>
      <c r="D28" s="33"/>
      <c r="E28" s="151"/>
      <c r="F28" s="31"/>
      <c r="G28" s="31"/>
      <c r="H28" s="31"/>
      <c r="I28" s="19"/>
      <c r="J28" s="19"/>
      <c r="K28" s="19"/>
      <c r="L28" s="19"/>
      <c r="M28" s="19"/>
    </row>
    <row r="29" spans="1:14" x14ac:dyDescent="0.25">
      <c r="A29" s="72"/>
      <c r="C29" s="73"/>
      <c r="D29" s="30"/>
      <c r="E29" s="74"/>
      <c r="F29" s="31"/>
      <c r="G29" s="31"/>
      <c r="H29" s="31"/>
      <c r="I29" s="19"/>
      <c r="J29" s="19"/>
      <c r="K29" s="19"/>
      <c r="L29" s="19"/>
      <c r="M29" s="19"/>
    </row>
    <row r="30" spans="1:14" x14ac:dyDescent="0.25">
      <c r="A30" s="72"/>
      <c r="C30" s="73"/>
      <c r="D30" s="30"/>
      <c r="E30" s="74"/>
      <c r="F30" s="31"/>
      <c r="G30" s="31"/>
      <c r="H30" s="31"/>
      <c r="I30" s="19"/>
      <c r="J30" s="19"/>
      <c r="K30" s="19"/>
      <c r="L30" s="19"/>
      <c r="M30" s="19"/>
    </row>
    <row r="31" spans="1:14" x14ac:dyDescent="0.25">
      <c r="A31" s="72"/>
      <c r="B31" s="95" t="s">
        <v>124</v>
      </c>
      <c r="C31" s="77"/>
      <c r="D31" s="77"/>
      <c r="E31" s="77"/>
      <c r="F31" s="77"/>
      <c r="G31" s="77"/>
      <c r="H31" s="77"/>
      <c r="I31" s="80"/>
      <c r="J31" s="80"/>
      <c r="K31" s="80"/>
      <c r="L31" s="80"/>
      <c r="M31" s="80"/>
      <c r="N31" s="81"/>
    </row>
    <row r="32" spans="1:14" x14ac:dyDescent="0.25">
      <c r="A32" s="72"/>
      <c r="B32" s="77"/>
      <c r="C32" s="221"/>
      <c r="D32" s="221"/>
      <c r="E32" s="77"/>
      <c r="F32" s="77"/>
      <c r="G32" s="77"/>
      <c r="H32" s="77"/>
      <c r="I32" s="80"/>
      <c r="J32" s="80"/>
      <c r="K32" s="80"/>
      <c r="L32" s="80"/>
      <c r="M32" s="80"/>
      <c r="N32" s="81"/>
    </row>
    <row r="33" spans="1:14" x14ac:dyDescent="0.25">
      <c r="A33" s="72"/>
      <c r="B33" s="97" t="s">
        <v>33</v>
      </c>
      <c r="C33" s="97" t="s">
        <v>125</v>
      </c>
      <c r="D33" s="97" t="s">
        <v>126</v>
      </c>
      <c r="E33" s="77"/>
      <c r="F33" s="77"/>
      <c r="G33" s="77"/>
      <c r="H33" s="77"/>
      <c r="I33" s="80"/>
      <c r="J33" s="80"/>
      <c r="K33" s="80"/>
      <c r="L33" s="80"/>
      <c r="M33" s="80"/>
      <c r="N33" s="81"/>
    </row>
    <row r="34" spans="1:14" x14ac:dyDescent="0.25">
      <c r="A34" s="72"/>
      <c r="B34" s="94" t="s">
        <v>127</v>
      </c>
      <c r="C34" s="94" t="s">
        <v>165</v>
      </c>
      <c r="D34" s="94"/>
      <c r="E34" s="77"/>
      <c r="F34" s="77"/>
      <c r="G34" s="77"/>
      <c r="H34" s="77"/>
      <c r="I34" s="80"/>
      <c r="J34" s="80"/>
      <c r="K34" s="80"/>
      <c r="L34" s="80"/>
      <c r="M34" s="80"/>
      <c r="N34" s="81"/>
    </row>
    <row r="35" spans="1:14" x14ac:dyDescent="0.25">
      <c r="A35" s="72"/>
      <c r="B35" s="94" t="s">
        <v>128</v>
      </c>
      <c r="C35" s="94" t="s">
        <v>165</v>
      </c>
      <c r="D35" s="94"/>
      <c r="E35" s="77"/>
      <c r="F35" s="77"/>
      <c r="G35" s="77"/>
      <c r="H35" s="77"/>
      <c r="I35" s="80"/>
      <c r="J35" s="80"/>
      <c r="K35" s="80"/>
      <c r="L35" s="80"/>
      <c r="M35" s="80"/>
      <c r="N35" s="81"/>
    </row>
    <row r="36" spans="1:14" x14ac:dyDescent="0.25">
      <c r="A36" s="72"/>
      <c r="B36" s="94" t="s">
        <v>129</v>
      </c>
      <c r="C36" s="94" t="s">
        <v>165</v>
      </c>
      <c r="D36" s="42"/>
      <c r="E36" s="77"/>
      <c r="F36" s="77"/>
      <c r="G36" s="77"/>
      <c r="H36" s="77"/>
      <c r="I36" s="80"/>
      <c r="J36" s="80"/>
      <c r="K36" s="80"/>
      <c r="L36" s="80"/>
      <c r="M36" s="80"/>
      <c r="N36" s="81"/>
    </row>
    <row r="37" spans="1:14" x14ac:dyDescent="0.25">
      <c r="A37" s="72"/>
      <c r="B37" s="94" t="s">
        <v>130</v>
      </c>
      <c r="C37" s="94" t="s">
        <v>318</v>
      </c>
      <c r="D37" s="94"/>
      <c r="E37" s="77"/>
      <c r="F37" s="77"/>
      <c r="G37" s="77"/>
      <c r="H37" s="77"/>
      <c r="I37" s="80"/>
      <c r="J37" s="80"/>
      <c r="K37" s="80"/>
      <c r="L37" s="80"/>
      <c r="M37" s="80"/>
      <c r="N37" s="81"/>
    </row>
    <row r="38" spans="1:14" x14ac:dyDescent="0.25">
      <c r="A38" s="72"/>
      <c r="B38" s="77"/>
      <c r="C38" s="77"/>
      <c r="D38" s="77"/>
      <c r="E38" s="77"/>
      <c r="F38" s="77"/>
      <c r="G38" s="77"/>
      <c r="H38" s="77"/>
      <c r="I38" s="80"/>
      <c r="J38" s="80"/>
      <c r="K38" s="80"/>
      <c r="L38" s="80"/>
      <c r="M38" s="80"/>
      <c r="N38" s="81"/>
    </row>
    <row r="39" spans="1:14" x14ac:dyDescent="0.25">
      <c r="A39" s="72"/>
      <c r="B39" s="77"/>
      <c r="C39" s="77"/>
      <c r="D39" s="77"/>
      <c r="E39" s="77"/>
      <c r="F39" s="77"/>
      <c r="G39" s="77"/>
      <c r="H39" s="77"/>
      <c r="I39" s="80"/>
      <c r="J39" s="80"/>
      <c r="K39" s="80"/>
      <c r="L39" s="80"/>
      <c r="M39" s="80"/>
      <c r="N39" s="81"/>
    </row>
    <row r="40" spans="1:14" x14ac:dyDescent="0.25">
      <c r="A40" s="72"/>
      <c r="B40" s="95" t="s">
        <v>131</v>
      </c>
      <c r="C40" s="77"/>
      <c r="D40" s="77"/>
      <c r="E40" s="77"/>
      <c r="F40" s="77"/>
      <c r="G40" s="77"/>
      <c r="H40" s="77"/>
      <c r="I40" s="80"/>
      <c r="J40" s="80"/>
      <c r="K40" s="80"/>
      <c r="L40" s="80"/>
      <c r="M40" s="80"/>
      <c r="N40" s="81"/>
    </row>
    <row r="41" spans="1:14" x14ac:dyDescent="0.25">
      <c r="A41" s="72"/>
      <c r="B41" s="77"/>
      <c r="C41" s="77"/>
      <c r="D41" s="77"/>
      <c r="E41" s="77"/>
      <c r="F41" s="77"/>
      <c r="G41" s="77"/>
      <c r="H41" s="77"/>
      <c r="I41" s="80"/>
      <c r="J41" s="80"/>
      <c r="K41" s="80"/>
      <c r="L41" s="80"/>
      <c r="M41" s="80"/>
      <c r="N41" s="81"/>
    </row>
    <row r="42" spans="1:14" x14ac:dyDescent="0.25">
      <c r="A42" s="72"/>
      <c r="B42" s="77"/>
      <c r="C42" s="77"/>
      <c r="D42" s="77"/>
      <c r="E42" s="77"/>
      <c r="F42" s="77"/>
      <c r="G42" s="77"/>
      <c r="H42" s="77"/>
      <c r="I42" s="80"/>
      <c r="J42" s="80"/>
      <c r="K42" s="80"/>
      <c r="L42" s="80"/>
      <c r="M42" s="80"/>
      <c r="N42" s="81"/>
    </row>
    <row r="43" spans="1:14" x14ac:dyDescent="0.25">
      <c r="A43" s="72"/>
      <c r="B43" s="97" t="s">
        <v>33</v>
      </c>
      <c r="C43" s="97" t="s">
        <v>58</v>
      </c>
      <c r="D43" s="96" t="s">
        <v>51</v>
      </c>
      <c r="E43" s="96" t="s">
        <v>16</v>
      </c>
      <c r="F43" s="77"/>
      <c r="G43" s="77"/>
      <c r="H43" s="77"/>
      <c r="I43" s="80"/>
      <c r="J43" s="80"/>
      <c r="K43" s="80"/>
      <c r="L43" s="80"/>
      <c r="M43" s="80"/>
      <c r="N43" s="81"/>
    </row>
    <row r="44" spans="1:14" ht="28.5" x14ac:dyDescent="0.25">
      <c r="A44" s="72"/>
      <c r="B44" s="78" t="s">
        <v>132</v>
      </c>
      <c r="C44" s="79">
        <v>40</v>
      </c>
      <c r="D44" s="144">
        <v>20</v>
      </c>
      <c r="E44" s="202">
        <f>+D44+D45</f>
        <v>80</v>
      </c>
      <c r="F44" s="77"/>
      <c r="G44" s="77"/>
      <c r="H44" s="77"/>
      <c r="I44" s="80"/>
      <c r="J44" s="80"/>
      <c r="K44" s="80"/>
      <c r="L44" s="80"/>
      <c r="M44" s="80"/>
      <c r="N44" s="81"/>
    </row>
    <row r="45" spans="1:14" ht="42.75" x14ac:dyDescent="0.25">
      <c r="A45" s="72"/>
      <c r="B45" s="78" t="s">
        <v>133</v>
      </c>
      <c r="C45" s="79">
        <v>60</v>
      </c>
      <c r="D45" s="144">
        <v>60</v>
      </c>
      <c r="E45" s="203"/>
      <c r="F45" s="77"/>
      <c r="G45" s="77"/>
      <c r="H45" s="77"/>
      <c r="I45" s="80"/>
      <c r="J45" s="80"/>
      <c r="K45" s="80"/>
      <c r="L45" s="80"/>
      <c r="M45" s="80"/>
      <c r="N45" s="81"/>
    </row>
    <row r="46" spans="1:14" x14ac:dyDescent="0.25">
      <c r="A46" s="72"/>
      <c r="C46" s="73"/>
      <c r="D46" s="30"/>
      <c r="E46" s="74"/>
      <c r="F46" s="31"/>
      <c r="G46" s="31"/>
      <c r="H46" s="31"/>
      <c r="I46" s="19"/>
      <c r="J46" s="19"/>
      <c r="K46" s="19"/>
      <c r="L46" s="19"/>
      <c r="M46" s="19"/>
    </row>
    <row r="47" spans="1:14" x14ac:dyDescent="0.25">
      <c r="A47" s="72"/>
      <c r="C47" s="73"/>
      <c r="D47" s="30"/>
      <c r="E47" s="74"/>
      <c r="F47" s="31"/>
      <c r="G47" s="31"/>
      <c r="H47" s="31"/>
      <c r="I47" s="19"/>
      <c r="J47" s="19"/>
      <c r="K47" s="19"/>
      <c r="L47" s="19"/>
      <c r="M47" s="19"/>
    </row>
    <row r="48" spans="1:14" x14ac:dyDescent="0.25">
      <c r="A48" s="72"/>
      <c r="C48" s="73"/>
      <c r="D48" s="30"/>
      <c r="E48" s="74"/>
      <c r="F48" s="31"/>
      <c r="G48" s="31"/>
      <c r="H48" s="31"/>
      <c r="I48" s="19"/>
      <c r="J48" s="19"/>
      <c r="K48" s="19"/>
      <c r="L48" s="19"/>
      <c r="M48" s="19"/>
    </row>
    <row r="49" spans="1:26" ht="15.75" thickBot="1" x14ac:dyDescent="0.3">
      <c r="M49" s="222" t="s">
        <v>35</v>
      </c>
      <c r="N49" s="222"/>
    </row>
    <row r="50" spans="1:26" x14ac:dyDescent="0.25">
      <c r="B50" s="95" t="s">
        <v>30</v>
      </c>
      <c r="M50" s="47"/>
      <c r="N50" s="47"/>
    </row>
    <row r="51" spans="1:26" ht="15.75" thickBot="1" x14ac:dyDescent="0.3">
      <c r="M51" s="47"/>
      <c r="N51" s="47"/>
    </row>
    <row r="52" spans="1:26" s="80" customFormat="1" ht="109.5" customHeight="1" x14ac:dyDescent="0.25">
      <c r="B52" s="91" t="s">
        <v>134</v>
      </c>
      <c r="C52" s="91" t="s">
        <v>135</v>
      </c>
      <c r="D52" s="91" t="s">
        <v>136</v>
      </c>
      <c r="E52" s="91" t="s">
        <v>45</v>
      </c>
      <c r="F52" s="91" t="s">
        <v>22</v>
      </c>
      <c r="G52" s="91" t="s">
        <v>93</v>
      </c>
      <c r="H52" s="91" t="s">
        <v>17</v>
      </c>
      <c r="I52" s="91" t="s">
        <v>10</v>
      </c>
      <c r="J52" s="91" t="s">
        <v>31</v>
      </c>
      <c r="K52" s="91" t="s">
        <v>61</v>
      </c>
      <c r="L52" s="91" t="s">
        <v>20</v>
      </c>
      <c r="M52" s="76" t="s">
        <v>26</v>
      </c>
      <c r="N52" s="91" t="s">
        <v>137</v>
      </c>
      <c r="O52" s="91" t="s">
        <v>36</v>
      </c>
      <c r="P52" s="92" t="s">
        <v>11</v>
      </c>
      <c r="Q52" s="92" t="s">
        <v>19</v>
      </c>
    </row>
    <row r="53" spans="1:26" s="86" customFormat="1" ht="30" x14ac:dyDescent="0.25">
      <c r="A53" s="38">
        <v>1</v>
      </c>
      <c r="B53" s="87" t="s">
        <v>197</v>
      </c>
      <c r="C53" s="87" t="s">
        <v>197</v>
      </c>
      <c r="D53" s="87" t="s">
        <v>198</v>
      </c>
      <c r="E53" s="158">
        <v>1720120347</v>
      </c>
      <c r="F53" s="83" t="s">
        <v>125</v>
      </c>
      <c r="G53" s="125"/>
      <c r="H53" s="90">
        <v>41250</v>
      </c>
      <c r="I53" s="84">
        <v>41912</v>
      </c>
      <c r="J53" s="84"/>
      <c r="K53" s="158">
        <f>((I53-H53)/365)*12</f>
        <v>21.764383561643836</v>
      </c>
      <c r="L53" s="158">
        <v>0</v>
      </c>
      <c r="M53" s="158">
        <v>989</v>
      </c>
      <c r="N53" s="158">
        <v>0</v>
      </c>
      <c r="O53" s="160">
        <v>10789473474</v>
      </c>
      <c r="P53" s="20" t="s">
        <v>304</v>
      </c>
      <c r="Q53" s="126"/>
      <c r="R53" s="85"/>
      <c r="S53" s="85"/>
      <c r="T53" s="85"/>
      <c r="U53" s="85"/>
      <c r="V53" s="85"/>
      <c r="W53" s="85"/>
      <c r="X53" s="85"/>
      <c r="Y53" s="85"/>
      <c r="Z53" s="85"/>
    </row>
    <row r="54" spans="1:26" s="86" customFormat="1" ht="30" x14ac:dyDescent="0.25">
      <c r="A54" s="38">
        <f>+A53+1</f>
        <v>2</v>
      </c>
      <c r="B54" s="87" t="s">
        <v>197</v>
      </c>
      <c r="C54" s="88" t="s">
        <v>197</v>
      </c>
      <c r="D54" s="87" t="s">
        <v>198</v>
      </c>
      <c r="E54" s="155" t="s">
        <v>305</v>
      </c>
      <c r="F54" s="83" t="s">
        <v>306</v>
      </c>
      <c r="G54" s="83"/>
      <c r="H54" s="90">
        <v>40567</v>
      </c>
      <c r="I54" s="84">
        <v>40908</v>
      </c>
      <c r="J54" s="84" t="s">
        <v>126</v>
      </c>
      <c r="K54" s="158">
        <v>8</v>
      </c>
      <c r="L54" s="158">
        <v>0</v>
      </c>
      <c r="M54" s="158">
        <v>989</v>
      </c>
      <c r="N54" s="158">
        <v>0</v>
      </c>
      <c r="O54" s="161">
        <v>1742691273</v>
      </c>
      <c r="P54" s="159" t="s">
        <v>307</v>
      </c>
      <c r="Q54" s="126"/>
      <c r="R54" s="85"/>
      <c r="S54" s="85"/>
      <c r="T54" s="85"/>
      <c r="U54" s="85"/>
      <c r="V54" s="85"/>
      <c r="W54" s="85"/>
      <c r="X54" s="85"/>
      <c r="Y54" s="85"/>
      <c r="Z54" s="85"/>
    </row>
    <row r="55" spans="1:26" s="86" customFormat="1" x14ac:dyDescent="0.25">
      <c r="A55" s="38">
        <f t="shared" ref="A55:A60" si="1">+A54+1</f>
        <v>3</v>
      </c>
      <c r="B55" s="87"/>
      <c r="C55" s="88"/>
      <c r="D55" s="87"/>
      <c r="E55" s="82"/>
      <c r="F55" s="83"/>
      <c r="G55" s="83"/>
      <c r="H55" s="83"/>
      <c r="I55" s="84"/>
      <c r="J55" s="84"/>
      <c r="K55" s="158"/>
      <c r="L55" s="158"/>
      <c r="M55" s="158"/>
      <c r="N55" s="158"/>
      <c r="O55" s="160"/>
      <c r="P55" s="20"/>
      <c r="Q55" s="126"/>
      <c r="R55" s="85"/>
      <c r="S55" s="85"/>
      <c r="T55" s="85"/>
      <c r="U55" s="85"/>
      <c r="V55" s="85"/>
      <c r="W55" s="85"/>
      <c r="X55" s="85"/>
      <c r="Y55" s="85"/>
      <c r="Z55" s="85"/>
    </row>
    <row r="56" spans="1:26" s="86" customFormat="1" x14ac:dyDescent="0.25">
      <c r="A56" s="38">
        <f t="shared" si="1"/>
        <v>4</v>
      </c>
      <c r="B56" s="87"/>
      <c r="C56" s="88"/>
      <c r="D56" s="87"/>
      <c r="E56" s="82"/>
      <c r="F56" s="83"/>
      <c r="G56" s="83"/>
      <c r="H56" s="83"/>
      <c r="I56" s="84"/>
      <c r="J56" s="84"/>
      <c r="K56" s="158"/>
      <c r="L56" s="158"/>
      <c r="M56" s="158"/>
      <c r="N56" s="158"/>
      <c r="O56" s="160"/>
      <c r="P56" s="20"/>
      <c r="Q56" s="126"/>
      <c r="R56" s="85"/>
      <c r="S56" s="85"/>
      <c r="T56" s="85"/>
      <c r="U56" s="85"/>
      <c r="V56" s="85"/>
      <c r="W56" s="85"/>
      <c r="X56" s="85"/>
      <c r="Y56" s="85"/>
      <c r="Z56" s="85"/>
    </row>
    <row r="57" spans="1:26" s="86" customFormat="1" x14ac:dyDescent="0.25">
      <c r="A57" s="38">
        <f t="shared" si="1"/>
        <v>5</v>
      </c>
      <c r="B57" s="87"/>
      <c r="C57" s="88"/>
      <c r="D57" s="87"/>
      <c r="E57" s="82"/>
      <c r="F57" s="83"/>
      <c r="G57" s="83"/>
      <c r="H57" s="83"/>
      <c r="I57" s="84"/>
      <c r="J57" s="84"/>
      <c r="K57" s="158"/>
      <c r="L57" s="158"/>
      <c r="M57" s="158"/>
      <c r="N57" s="158"/>
      <c r="O57" s="160"/>
      <c r="P57" s="20"/>
      <c r="Q57" s="126"/>
      <c r="R57" s="85"/>
      <c r="S57" s="85"/>
      <c r="T57" s="85"/>
      <c r="U57" s="85"/>
      <c r="V57" s="85"/>
      <c r="W57" s="85"/>
      <c r="X57" s="85"/>
      <c r="Y57" s="85"/>
      <c r="Z57" s="85"/>
    </row>
    <row r="58" spans="1:26" s="86" customFormat="1" x14ac:dyDescent="0.25">
      <c r="A58" s="38">
        <f t="shared" si="1"/>
        <v>6</v>
      </c>
      <c r="B58" s="87"/>
      <c r="C58" s="88"/>
      <c r="D58" s="87"/>
      <c r="E58" s="82"/>
      <c r="F58" s="83"/>
      <c r="G58" s="83"/>
      <c r="H58" s="83"/>
      <c r="I58" s="84"/>
      <c r="J58" s="84"/>
      <c r="K58" s="158"/>
      <c r="L58" s="158"/>
      <c r="M58" s="158"/>
      <c r="N58" s="158"/>
      <c r="O58" s="160"/>
      <c r="P58" s="20"/>
      <c r="Q58" s="126"/>
      <c r="R58" s="85"/>
      <c r="S58" s="85"/>
      <c r="T58" s="85"/>
      <c r="U58" s="85"/>
      <c r="V58" s="85"/>
      <c r="W58" s="85"/>
      <c r="X58" s="85"/>
      <c r="Y58" s="85"/>
      <c r="Z58" s="85"/>
    </row>
    <row r="59" spans="1:26" s="86" customFormat="1" x14ac:dyDescent="0.25">
      <c r="A59" s="38">
        <f t="shared" si="1"/>
        <v>7</v>
      </c>
      <c r="B59" s="87"/>
      <c r="C59" s="88"/>
      <c r="D59" s="87"/>
      <c r="E59" s="82"/>
      <c r="F59" s="83"/>
      <c r="G59" s="83"/>
      <c r="H59" s="83"/>
      <c r="I59" s="84"/>
      <c r="J59" s="84"/>
      <c r="K59" s="158"/>
      <c r="L59" s="158"/>
      <c r="M59" s="158"/>
      <c r="N59" s="158"/>
      <c r="O59" s="160"/>
      <c r="P59" s="20"/>
      <c r="Q59" s="126"/>
      <c r="R59" s="85"/>
      <c r="S59" s="85"/>
      <c r="T59" s="85"/>
      <c r="U59" s="85"/>
      <c r="V59" s="85"/>
      <c r="W59" s="85"/>
      <c r="X59" s="85"/>
      <c r="Y59" s="85"/>
      <c r="Z59" s="85"/>
    </row>
    <row r="60" spans="1:26" s="86" customFormat="1" x14ac:dyDescent="0.25">
      <c r="A60" s="38">
        <f t="shared" si="1"/>
        <v>8</v>
      </c>
      <c r="B60" s="87"/>
      <c r="C60" s="88"/>
      <c r="D60" s="87"/>
      <c r="E60" s="82"/>
      <c r="F60" s="83"/>
      <c r="G60" s="83"/>
      <c r="H60" s="83"/>
      <c r="I60" s="84"/>
      <c r="J60" s="84"/>
      <c r="K60" s="158"/>
      <c r="L60" s="158"/>
      <c r="M60" s="158"/>
      <c r="N60" s="158"/>
      <c r="O60" s="160"/>
      <c r="P60" s="20"/>
      <c r="Q60" s="126"/>
      <c r="R60" s="85"/>
      <c r="S60" s="85"/>
      <c r="T60" s="85"/>
      <c r="U60" s="85"/>
      <c r="V60" s="85"/>
      <c r="W60" s="85"/>
      <c r="X60" s="85"/>
      <c r="Y60" s="85"/>
      <c r="Z60" s="85"/>
    </row>
    <row r="61" spans="1:26" s="86" customFormat="1" x14ac:dyDescent="0.25">
      <c r="A61" s="38"/>
      <c r="B61" s="39" t="s">
        <v>16</v>
      </c>
      <c r="C61" s="88"/>
      <c r="D61" s="87"/>
      <c r="E61" s="82"/>
      <c r="F61" s="83"/>
      <c r="G61" s="83"/>
      <c r="H61" s="83"/>
      <c r="I61" s="84"/>
      <c r="J61" s="84"/>
      <c r="K61" s="162">
        <f t="shared" ref="K61" si="2">SUM(K53:K60)</f>
        <v>29.764383561643836</v>
      </c>
      <c r="L61" s="162">
        <f t="shared" ref="L61:N61" si="3">SUM(L53:L60)</f>
        <v>0</v>
      </c>
      <c r="M61" s="162">
        <f t="shared" si="3"/>
        <v>1978</v>
      </c>
      <c r="N61" s="162">
        <f t="shared" si="3"/>
        <v>0</v>
      </c>
      <c r="O61" s="20"/>
      <c r="P61" s="20"/>
      <c r="Q61" s="127"/>
    </row>
    <row r="62" spans="1:26" s="21" customFormat="1" x14ac:dyDescent="0.25">
      <c r="E62" s="22"/>
    </row>
    <row r="63" spans="1:26" s="21" customFormat="1" x14ac:dyDescent="0.25">
      <c r="B63" s="223" t="s">
        <v>28</v>
      </c>
      <c r="C63" s="223" t="s">
        <v>27</v>
      </c>
      <c r="D63" s="225" t="s">
        <v>34</v>
      </c>
      <c r="E63" s="225"/>
    </row>
    <row r="64" spans="1:26" s="21" customFormat="1" x14ac:dyDescent="0.25">
      <c r="B64" s="224"/>
      <c r="C64" s="224"/>
      <c r="D64" s="146" t="s">
        <v>23</v>
      </c>
      <c r="E64" s="45" t="s">
        <v>24</v>
      </c>
    </row>
    <row r="65" spans="2:17" s="21" customFormat="1" ht="30.6" customHeight="1" x14ac:dyDescent="0.25">
      <c r="B65" s="43" t="s">
        <v>21</v>
      </c>
      <c r="C65" s="44">
        <f>+K61</f>
        <v>29.764383561643836</v>
      </c>
      <c r="D65" s="42" t="s">
        <v>125</v>
      </c>
      <c r="E65" s="42"/>
      <c r="F65" s="23"/>
      <c r="G65" s="23"/>
      <c r="H65" s="23"/>
      <c r="I65" s="23"/>
      <c r="J65" s="23"/>
      <c r="K65" s="23">
        <f>8+22</f>
        <v>30</v>
      </c>
      <c r="L65" s="23"/>
      <c r="M65" s="23"/>
    </row>
    <row r="66" spans="2:17" s="21" customFormat="1" ht="30" customHeight="1" x14ac:dyDescent="0.25">
      <c r="B66" s="43" t="s">
        <v>25</v>
      </c>
      <c r="C66" s="44">
        <f>+M61</f>
        <v>1978</v>
      </c>
      <c r="D66" s="42" t="s">
        <v>125</v>
      </c>
      <c r="E66" s="42"/>
    </row>
    <row r="67" spans="2:17" s="21" customFormat="1" x14ac:dyDescent="0.25">
      <c r="B67" s="24"/>
      <c r="C67" s="218"/>
      <c r="D67" s="218"/>
      <c r="E67" s="218"/>
      <c r="F67" s="218"/>
      <c r="G67" s="218"/>
      <c r="H67" s="218"/>
      <c r="I67" s="218"/>
      <c r="J67" s="218"/>
      <c r="K67" s="218"/>
      <c r="L67" s="218"/>
      <c r="M67" s="218"/>
      <c r="N67" s="218"/>
    </row>
    <row r="68" spans="2:17" ht="28.15" customHeight="1" thickBot="1" x14ac:dyDescent="0.3"/>
    <row r="69" spans="2:17" ht="27" thickBot="1" x14ac:dyDescent="0.3">
      <c r="B69" s="219" t="s">
        <v>94</v>
      </c>
      <c r="C69" s="219"/>
      <c r="D69" s="219"/>
      <c r="E69" s="219"/>
      <c r="F69" s="219"/>
      <c r="G69" s="219"/>
      <c r="H69" s="219"/>
      <c r="I69" s="219"/>
      <c r="J69" s="219"/>
      <c r="K69" s="219"/>
      <c r="L69" s="219"/>
      <c r="M69" s="219"/>
      <c r="N69" s="219"/>
    </row>
    <row r="72" spans="2:17" ht="109.5" customHeight="1" x14ac:dyDescent="0.25">
      <c r="B72" s="93" t="s">
        <v>138</v>
      </c>
      <c r="C72" s="49" t="s">
        <v>2</v>
      </c>
      <c r="D72" s="49" t="s">
        <v>96</v>
      </c>
      <c r="E72" s="49" t="s">
        <v>95</v>
      </c>
      <c r="F72" s="49" t="s">
        <v>97</v>
      </c>
      <c r="G72" s="49" t="s">
        <v>98</v>
      </c>
      <c r="H72" s="49" t="s">
        <v>99</v>
      </c>
      <c r="I72" s="49" t="s">
        <v>100</v>
      </c>
      <c r="J72" s="49" t="s">
        <v>101</v>
      </c>
      <c r="K72" s="49" t="s">
        <v>102</v>
      </c>
      <c r="L72" s="49" t="s">
        <v>103</v>
      </c>
      <c r="M72" s="68" t="s">
        <v>104</v>
      </c>
      <c r="N72" s="68" t="s">
        <v>105</v>
      </c>
      <c r="O72" s="207" t="s">
        <v>3</v>
      </c>
      <c r="P72" s="209"/>
      <c r="Q72" s="49" t="s">
        <v>18</v>
      </c>
    </row>
    <row r="73" spans="2:17" ht="30" x14ac:dyDescent="0.25">
      <c r="B73" s="152" t="s">
        <v>199</v>
      </c>
      <c r="C73" s="152" t="s">
        <v>200</v>
      </c>
      <c r="D73" s="4" t="s">
        <v>201</v>
      </c>
      <c r="E73" s="4">
        <v>48</v>
      </c>
      <c r="F73" s="3" t="s">
        <v>202</v>
      </c>
      <c r="G73" s="3" t="s">
        <v>125</v>
      </c>
      <c r="H73" s="3" t="s">
        <v>202</v>
      </c>
      <c r="I73" s="69" t="s">
        <v>202</v>
      </c>
      <c r="J73" s="69" t="s">
        <v>126</v>
      </c>
      <c r="K73" s="94" t="s">
        <v>126</v>
      </c>
      <c r="L73" s="94" t="s">
        <v>126</v>
      </c>
      <c r="M73" s="94" t="s">
        <v>125</v>
      </c>
      <c r="N73" s="94" t="s">
        <v>126</v>
      </c>
      <c r="O73" s="216" t="s">
        <v>203</v>
      </c>
      <c r="P73" s="217"/>
      <c r="Q73" s="94" t="s">
        <v>125</v>
      </c>
    </row>
    <row r="74" spans="2:17" ht="30" x14ac:dyDescent="0.25">
      <c r="B74" s="152" t="s">
        <v>204</v>
      </c>
      <c r="C74" s="152" t="s">
        <v>205</v>
      </c>
      <c r="D74" s="4" t="s">
        <v>206</v>
      </c>
      <c r="E74" s="4">
        <v>80</v>
      </c>
      <c r="F74" s="3" t="s">
        <v>202</v>
      </c>
      <c r="G74" s="3" t="s">
        <v>202</v>
      </c>
      <c r="H74" s="3" t="s">
        <v>125</v>
      </c>
      <c r="I74" s="69" t="s">
        <v>202</v>
      </c>
      <c r="J74" s="69" t="s">
        <v>125</v>
      </c>
      <c r="K74" s="94" t="s">
        <v>126</v>
      </c>
      <c r="L74" s="94" t="s">
        <v>125</v>
      </c>
      <c r="M74" s="94" t="s">
        <v>125</v>
      </c>
      <c r="N74" s="94" t="s">
        <v>125</v>
      </c>
      <c r="O74" s="216" t="s">
        <v>207</v>
      </c>
      <c r="P74" s="217"/>
      <c r="Q74" s="94" t="s">
        <v>125</v>
      </c>
    </row>
    <row r="75" spans="2:17" ht="30" x14ac:dyDescent="0.25">
      <c r="B75" s="152" t="s">
        <v>208</v>
      </c>
      <c r="C75" s="152" t="s">
        <v>205</v>
      </c>
      <c r="D75" s="4" t="s">
        <v>209</v>
      </c>
      <c r="E75" s="4">
        <v>36</v>
      </c>
      <c r="F75" s="3" t="s">
        <v>202</v>
      </c>
      <c r="G75" s="3" t="s">
        <v>202</v>
      </c>
      <c r="H75" s="3" t="s">
        <v>125</v>
      </c>
      <c r="I75" s="69" t="s">
        <v>202</v>
      </c>
      <c r="J75" s="69" t="s">
        <v>125</v>
      </c>
      <c r="K75" s="94" t="s">
        <v>125</v>
      </c>
      <c r="L75" s="94" t="s">
        <v>125</v>
      </c>
      <c r="M75" s="94" t="s">
        <v>125</v>
      </c>
      <c r="N75" s="94" t="s">
        <v>125</v>
      </c>
      <c r="O75" s="216"/>
      <c r="P75" s="217"/>
      <c r="Q75" s="94" t="s">
        <v>125</v>
      </c>
    </row>
    <row r="76" spans="2:17" ht="30" x14ac:dyDescent="0.25">
      <c r="B76" s="152" t="s">
        <v>210</v>
      </c>
      <c r="C76" s="152" t="s">
        <v>200</v>
      </c>
      <c r="D76" s="4" t="s">
        <v>211</v>
      </c>
      <c r="E76" s="4">
        <v>105</v>
      </c>
      <c r="F76" s="3" t="s">
        <v>212</v>
      </c>
      <c r="G76" s="3" t="s">
        <v>202</v>
      </c>
      <c r="H76" s="3" t="s">
        <v>125</v>
      </c>
      <c r="I76" s="69" t="s">
        <v>202</v>
      </c>
      <c r="J76" s="69" t="s">
        <v>126</v>
      </c>
      <c r="K76" s="94" t="s">
        <v>126</v>
      </c>
      <c r="L76" s="94" t="s">
        <v>126</v>
      </c>
      <c r="M76" s="94" t="s">
        <v>125</v>
      </c>
      <c r="N76" s="94" t="s">
        <v>125</v>
      </c>
      <c r="O76" s="216"/>
      <c r="P76" s="217"/>
      <c r="Q76" s="94" t="s">
        <v>125</v>
      </c>
    </row>
    <row r="77" spans="2:17" ht="30" x14ac:dyDescent="0.25">
      <c r="B77" s="152" t="s">
        <v>213</v>
      </c>
      <c r="C77" s="152" t="s">
        <v>200</v>
      </c>
      <c r="D77" s="4" t="s">
        <v>214</v>
      </c>
      <c r="E77" s="4">
        <v>80</v>
      </c>
      <c r="F77" s="3" t="s">
        <v>202</v>
      </c>
      <c r="G77" s="3" t="s">
        <v>125</v>
      </c>
      <c r="H77" s="3" t="s">
        <v>202</v>
      </c>
      <c r="I77" s="69" t="s">
        <v>202</v>
      </c>
      <c r="J77" s="69" t="s">
        <v>125</v>
      </c>
      <c r="K77" s="94" t="s">
        <v>126</v>
      </c>
      <c r="L77" s="94" t="s">
        <v>125</v>
      </c>
      <c r="M77" s="94" t="s">
        <v>125</v>
      </c>
      <c r="N77" s="94" t="s">
        <v>125</v>
      </c>
      <c r="O77" s="216" t="s">
        <v>215</v>
      </c>
      <c r="P77" s="217"/>
      <c r="Q77" s="94" t="s">
        <v>125</v>
      </c>
    </row>
    <row r="78" spans="2:17" ht="30" x14ac:dyDescent="0.25">
      <c r="B78" s="152" t="s">
        <v>216</v>
      </c>
      <c r="C78" s="152" t="s">
        <v>200</v>
      </c>
      <c r="D78" s="4" t="s">
        <v>217</v>
      </c>
      <c r="E78" s="4">
        <v>80</v>
      </c>
      <c r="F78" s="3" t="s">
        <v>202</v>
      </c>
      <c r="G78" s="3" t="s">
        <v>126</v>
      </c>
      <c r="H78" s="3" t="s">
        <v>202</v>
      </c>
      <c r="I78" s="69" t="s">
        <v>202</v>
      </c>
      <c r="J78" s="69" t="s">
        <v>126</v>
      </c>
      <c r="K78" s="94" t="s">
        <v>126</v>
      </c>
      <c r="L78" s="94" t="s">
        <v>125</v>
      </c>
      <c r="M78" s="94" t="s">
        <v>125</v>
      </c>
      <c r="N78" s="94" t="s">
        <v>126</v>
      </c>
      <c r="O78" s="216" t="s">
        <v>218</v>
      </c>
      <c r="P78" s="217"/>
      <c r="Q78" s="94" t="s">
        <v>125</v>
      </c>
    </row>
    <row r="79" spans="2:17" ht="30" x14ac:dyDescent="0.25">
      <c r="B79" s="152" t="s">
        <v>219</v>
      </c>
      <c r="C79" s="152" t="s">
        <v>200</v>
      </c>
      <c r="D79" s="4" t="s">
        <v>220</v>
      </c>
      <c r="E79" s="4">
        <v>50</v>
      </c>
      <c r="F79" s="3" t="s">
        <v>202</v>
      </c>
      <c r="G79" s="3" t="s">
        <v>221</v>
      </c>
      <c r="H79" s="3" t="s">
        <v>202</v>
      </c>
      <c r="I79" s="69" t="s">
        <v>202</v>
      </c>
      <c r="J79" s="69" t="s">
        <v>126</v>
      </c>
      <c r="K79" s="94" t="s">
        <v>125</v>
      </c>
      <c r="L79" s="94" t="s">
        <v>126</v>
      </c>
      <c r="M79" s="94" t="s">
        <v>125</v>
      </c>
      <c r="N79" s="94" t="s">
        <v>125</v>
      </c>
      <c r="O79" s="216" t="s">
        <v>215</v>
      </c>
      <c r="P79" s="217"/>
      <c r="Q79" s="94" t="s">
        <v>125</v>
      </c>
    </row>
    <row r="80" spans="2:17" ht="30" x14ac:dyDescent="0.25">
      <c r="B80" s="152" t="s">
        <v>222</v>
      </c>
      <c r="C80" s="152" t="s">
        <v>205</v>
      </c>
      <c r="D80" s="4" t="s">
        <v>223</v>
      </c>
      <c r="E80" s="4">
        <v>50</v>
      </c>
      <c r="F80" s="3" t="s">
        <v>202</v>
      </c>
      <c r="G80" s="3" t="s">
        <v>202</v>
      </c>
      <c r="H80" s="3" t="s">
        <v>126</v>
      </c>
      <c r="I80" s="69" t="s">
        <v>202</v>
      </c>
      <c r="J80" s="69" t="s">
        <v>125</v>
      </c>
      <c r="K80" s="94" t="s">
        <v>125</v>
      </c>
      <c r="L80" s="94" t="s">
        <v>126</v>
      </c>
      <c r="M80" s="94" t="s">
        <v>125</v>
      </c>
      <c r="N80" s="94" t="s">
        <v>125</v>
      </c>
      <c r="O80" s="216" t="s">
        <v>224</v>
      </c>
      <c r="P80" s="217"/>
      <c r="Q80" s="94" t="s">
        <v>125</v>
      </c>
    </row>
    <row r="81" spans="2:17" ht="30" x14ac:dyDescent="0.25">
      <c r="B81" s="152" t="s">
        <v>225</v>
      </c>
      <c r="C81" s="152" t="s">
        <v>205</v>
      </c>
      <c r="D81" s="4" t="s">
        <v>226</v>
      </c>
      <c r="E81" s="4">
        <v>50</v>
      </c>
      <c r="F81" s="3" t="s">
        <v>202</v>
      </c>
      <c r="G81" s="3" t="s">
        <v>125</v>
      </c>
      <c r="H81" s="3" t="s">
        <v>202</v>
      </c>
      <c r="I81" s="69" t="s">
        <v>202</v>
      </c>
      <c r="J81" s="69" t="s">
        <v>125</v>
      </c>
      <c r="K81" s="94" t="s">
        <v>126</v>
      </c>
      <c r="L81" s="94" t="s">
        <v>125</v>
      </c>
      <c r="M81" s="94" t="s">
        <v>125</v>
      </c>
      <c r="N81" s="94" t="s">
        <v>125</v>
      </c>
      <c r="O81" s="216" t="s">
        <v>227</v>
      </c>
      <c r="P81" s="217"/>
      <c r="Q81" s="94" t="s">
        <v>125</v>
      </c>
    </row>
    <row r="82" spans="2:17" ht="30" x14ac:dyDescent="0.25">
      <c r="B82" s="152" t="s">
        <v>228</v>
      </c>
      <c r="C82" s="152" t="s">
        <v>205</v>
      </c>
      <c r="D82" s="4" t="s">
        <v>229</v>
      </c>
      <c r="E82" s="4">
        <v>81</v>
      </c>
      <c r="F82" s="3" t="s">
        <v>202</v>
      </c>
      <c r="G82" s="3" t="s">
        <v>221</v>
      </c>
      <c r="H82" s="3" t="s">
        <v>202</v>
      </c>
      <c r="I82" s="69" t="s">
        <v>202</v>
      </c>
      <c r="J82" s="69" t="s">
        <v>125</v>
      </c>
      <c r="K82" s="94" t="s">
        <v>125</v>
      </c>
      <c r="L82" s="94" t="s">
        <v>125</v>
      </c>
      <c r="M82" s="94" t="s">
        <v>125</v>
      </c>
      <c r="N82" s="94" t="s">
        <v>125</v>
      </c>
      <c r="O82" s="216" t="s">
        <v>230</v>
      </c>
      <c r="P82" s="217"/>
      <c r="Q82" s="94" t="s">
        <v>125</v>
      </c>
    </row>
    <row r="83" spans="2:17" ht="30" x14ac:dyDescent="0.25">
      <c r="B83" s="152" t="s">
        <v>231</v>
      </c>
      <c r="C83" s="152" t="s">
        <v>205</v>
      </c>
      <c r="D83" s="4" t="s">
        <v>232</v>
      </c>
      <c r="E83" s="4">
        <v>80</v>
      </c>
      <c r="F83" s="3" t="s">
        <v>202</v>
      </c>
      <c r="G83" s="3" t="s">
        <v>202</v>
      </c>
      <c r="H83" s="3" t="s">
        <v>125</v>
      </c>
      <c r="I83" s="69" t="s">
        <v>202</v>
      </c>
      <c r="J83" s="69" t="s">
        <v>125</v>
      </c>
      <c r="K83" s="94" t="s">
        <v>125</v>
      </c>
      <c r="L83" s="94" t="s">
        <v>125</v>
      </c>
      <c r="M83" s="94" t="s">
        <v>125</v>
      </c>
      <c r="N83" s="94" t="s">
        <v>125</v>
      </c>
      <c r="O83" s="216"/>
      <c r="P83" s="217"/>
      <c r="Q83" s="94" t="s">
        <v>125</v>
      </c>
    </row>
    <row r="84" spans="2:17" ht="30" x14ac:dyDescent="0.25">
      <c r="B84" s="152" t="s">
        <v>233</v>
      </c>
      <c r="C84" s="152" t="s">
        <v>205</v>
      </c>
      <c r="D84" s="4" t="s">
        <v>234</v>
      </c>
      <c r="E84" s="4">
        <v>98</v>
      </c>
      <c r="F84" s="3" t="s">
        <v>126</v>
      </c>
      <c r="G84" s="3" t="s">
        <v>202</v>
      </c>
      <c r="H84" s="3" t="s">
        <v>202</v>
      </c>
      <c r="I84" s="69" t="s">
        <v>202</v>
      </c>
      <c r="J84" s="69" t="s">
        <v>125</v>
      </c>
      <c r="K84" s="94" t="s">
        <v>125</v>
      </c>
      <c r="L84" s="94" t="s">
        <v>125</v>
      </c>
      <c r="M84" s="94" t="s">
        <v>125</v>
      </c>
      <c r="N84" s="94" t="s">
        <v>125</v>
      </c>
      <c r="O84" s="216"/>
      <c r="P84" s="217"/>
      <c r="Q84" s="94" t="s">
        <v>125</v>
      </c>
    </row>
    <row r="85" spans="2:17" ht="30" x14ac:dyDescent="0.25">
      <c r="B85" s="152" t="s">
        <v>235</v>
      </c>
      <c r="C85" s="152" t="s">
        <v>200</v>
      </c>
      <c r="D85" s="4" t="s">
        <v>236</v>
      </c>
      <c r="E85" s="4">
        <v>41</v>
      </c>
      <c r="F85" s="3" t="s">
        <v>202</v>
      </c>
      <c r="G85" s="3" t="s">
        <v>125</v>
      </c>
      <c r="H85" s="3" t="s">
        <v>202</v>
      </c>
      <c r="I85" s="69" t="s">
        <v>202</v>
      </c>
      <c r="J85" s="69" t="s">
        <v>125</v>
      </c>
      <c r="K85" s="94" t="s">
        <v>125</v>
      </c>
      <c r="L85" s="94" t="s">
        <v>125</v>
      </c>
      <c r="M85" s="94" t="s">
        <v>125</v>
      </c>
      <c r="N85" s="94" t="s">
        <v>125</v>
      </c>
      <c r="O85" s="216"/>
      <c r="P85" s="217"/>
      <c r="Q85" s="94" t="s">
        <v>125</v>
      </c>
    </row>
    <row r="86" spans="2:17" ht="30" x14ac:dyDescent="0.25">
      <c r="B86" s="152" t="s">
        <v>237</v>
      </c>
      <c r="C86" s="152" t="s">
        <v>200</v>
      </c>
      <c r="D86" s="4" t="s">
        <v>238</v>
      </c>
      <c r="E86" s="4">
        <v>56</v>
      </c>
      <c r="F86" s="3" t="s">
        <v>202</v>
      </c>
      <c r="G86" s="3" t="s">
        <v>125</v>
      </c>
      <c r="H86" s="3" t="s">
        <v>202</v>
      </c>
      <c r="I86" s="69" t="s">
        <v>202</v>
      </c>
      <c r="J86" s="69" t="s">
        <v>125</v>
      </c>
      <c r="K86" s="94" t="s">
        <v>125</v>
      </c>
      <c r="L86" s="94" t="s">
        <v>125</v>
      </c>
      <c r="M86" s="94" t="s">
        <v>125</v>
      </c>
      <c r="N86" s="94" t="s">
        <v>125</v>
      </c>
      <c r="O86" s="216"/>
      <c r="P86" s="217"/>
      <c r="Q86" s="94" t="s">
        <v>125</v>
      </c>
    </row>
    <row r="87" spans="2:17" ht="30" x14ac:dyDescent="0.25">
      <c r="B87" s="152" t="s">
        <v>239</v>
      </c>
      <c r="C87" s="152" t="s">
        <v>200</v>
      </c>
      <c r="D87" s="4" t="s">
        <v>240</v>
      </c>
      <c r="E87" s="4">
        <v>100</v>
      </c>
      <c r="F87" s="3" t="s">
        <v>202</v>
      </c>
      <c r="G87" s="3" t="s">
        <v>125</v>
      </c>
      <c r="H87" s="3" t="s">
        <v>202</v>
      </c>
      <c r="I87" s="69" t="s">
        <v>202</v>
      </c>
      <c r="J87" s="69" t="s">
        <v>125</v>
      </c>
      <c r="K87" s="94" t="s">
        <v>125</v>
      </c>
      <c r="L87" s="94" t="s">
        <v>125</v>
      </c>
      <c r="M87" s="94" t="s">
        <v>125</v>
      </c>
      <c r="N87" s="94" t="s">
        <v>125</v>
      </c>
      <c r="O87" s="216"/>
      <c r="P87" s="217"/>
      <c r="Q87" s="94" t="s">
        <v>125</v>
      </c>
    </row>
    <row r="88" spans="2:17" ht="30" x14ac:dyDescent="0.25">
      <c r="B88" s="152" t="s">
        <v>241</v>
      </c>
      <c r="C88" s="152" t="s">
        <v>205</v>
      </c>
      <c r="D88" s="4" t="s">
        <v>242</v>
      </c>
      <c r="E88" s="4">
        <v>100</v>
      </c>
      <c r="F88" s="3" t="s">
        <v>202</v>
      </c>
      <c r="G88" s="3" t="s">
        <v>202</v>
      </c>
      <c r="H88" s="3" t="s">
        <v>125</v>
      </c>
      <c r="I88" s="69" t="s">
        <v>202</v>
      </c>
      <c r="J88" s="69" t="s">
        <v>126</v>
      </c>
      <c r="K88" s="94" t="s">
        <v>126</v>
      </c>
      <c r="L88" s="94" t="s">
        <v>126</v>
      </c>
      <c r="M88" s="94" t="s">
        <v>125</v>
      </c>
      <c r="N88" s="94" t="s">
        <v>125</v>
      </c>
      <c r="O88" s="216" t="s">
        <v>243</v>
      </c>
      <c r="P88" s="217"/>
      <c r="Q88" s="94" t="s">
        <v>125</v>
      </c>
    </row>
    <row r="89" spans="2:17" ht="30" x14ac:dyDescent="0.25">
      <c r="B89" s="152" t="s">
        <v>244</v>
      </c>
      <c r="C89" s="152" t="s">
        <v>205</v>
      </c>
      <c r="D89" s="4" t="s">
        <v>245</v>
      </c>
      <c r="E89" s="4">
        <v>100</v>
      </c>
      <c r="F89" s="3" t="s">
        <v>202</v>
      </c>
      <c r="G89" s="3" t="s">
        <v>202</v>
      </c>
      <c r="H89" s="3" t="s">
        <v>221</v>
      </c>
      <c r="I89" s="69" t="s">
        <v>202</v>
      </c>
      <c r="J89" s="69" t="s">
        <v>125</v>
      </c>
      <c r="K89" s="94" t="s">
        <v>125</v>
      </c>
      <c r="L89" s="94" t="s">
        <v>125</v>
      </c>
      <c r="M89" s="94" t="s">
        <v>125</v>
      </c>
      <c r="N89" s="94" t="s">
        <v>125</v>
      </c>
      <c r="O89" s="216"/>
      <c r="P89" s="217"/>
      <c r="Q89" s="94" t="s">
        <v>125</v>
      </c>
    </row>
    <row r="90" spans="2:17" x14ac:dyDescent="0.25">
      <c r="B90" s="6" t="s">
        <v>1</v>
      </c>
    </row>
    <row r="91" spans="2:17" x14ac:dyDescent="0.25">
      <c r="B91" s="6" t="s">
        <v>37</v>
      </c>
    </row>
    <row r="92" spans="2:17" x14ac:dyDescent="0.25">
      <c r="B92" s="6" t="s">
        <v>62</v>
      </c>
    </row>
    <row r="94" spans="2:17" ht="15.75" thickBot="1" x14ac:dyDescent="0.3"/>
    <row r="95" spans="2:17" ht="27" thickBot="1" x14ac:dyDescent="0.3">
      <c r="B95" s="204" t="s">
        <v>38</v>
      </c>
      <c r="C95" s="205"/>
      <c r="D95" s="205"/>
      <c r="E95" s="205"/>
      <c r="F95" s="205"/>
      <c r="G95" s="205"/>
      <c r="H95" s="205"/>
      <c r="I95" s="205"/>
      <c r="J95" s="205"/>
      <c r="K95" s="205"/>
      <c r="L95" s="205"/>
      <c r="M95" s="205"/>
      <c r="N95" s="206"/>
    </row>
    <row r="100" spans="2:17" ht="76.5" customHeight="1" x14ac:dyDescent="0.25">
      <c r="B100" s="93" t="s">
        <v>0</v>
      </c>
      <c r="C100" s="93" t="s">
        <v>39</v>
      </c>
      <c r="D100" s="93" t="s">
        <v>40</v>
      </c>
      <c r="E100" s="93" t="s">
        <v>106</v>
      </c>
      <c r="F100" s="93" t="s">
        <v>108</v>
      </c>
      <c r="G100" s="93" t="s">
        <v>109</v>
      </c>
      <c r="H100" s="93" t="s">
        <v>110</v>
      </c>
      <c r="I100" s="93" t="s">
        <v>107</v>
      </c>
      <c r="J100" s="207" t="s">
        <v>111</v>
      </c>
      <c r="K100" s="208"/>
      <c r="L100" s="209"/>
      <c r="M100" s="93" t="s">
        <v>112</v>
      </c>
      <c r="N100" s="93" t="s">
        <v>41</v>
      </c>
      <c r="O100" s="93" t="s">
        <v>42</v>
      </c>
      <c r="P100" s="207" t="s">
        <v>3</v>
      </c>
      <c r="Q100" s="209"/>
    </row>
    <row r="101" spans="2:17" ht="90" x14ac:dyDescent="0.25">
      <c r="B101" s="143" t="s">
        <v>43</v>
      </c>
      <c r="C101" s="143" t="s">
        <v>246</v>
      </c>
      <c r="D101" s="2" t="s">
        <v>247</v>
      </c>
      <c r="E101" s="2">
        <v>25057874</v>
      </c>
      <c r="F101" s="2" t="s">
        <v>248</v>
      </c>
      <c r="G101" s="2" t="s">
        <v>249</v>
      </c>
      <c r="H101" s="153">
        <v>36029</v>
      </c>
      <c r="I101" s="4" t="s">
        <v>202</v>
      </c>
      <c r="J101" s="143" t="s">
        <v>250</v>
      </c>
      <c r="K101" s="70" t="s">
        <v>251</v>
      </c>
      <c r="L101" s="69" t="s">
        <v>252</v>
      </c>
      <c r="M101" s="94" t="s">
        <v>125</v>
      </c>
      <c r="N101" s="94" t="s">
        <v>125</v>
      </c>
      <c r="O101" s="94" t="s">
        <v>125</v>
      </c>
      <c r="P101" s="210" t="s">
        <v>69</v>
      </c>
      <c r="Q101" s="210"/>
    </row>
    <row r="102" spans="2:17" ht="90" x14ac:dyDescent="0.25">
      <c r="B102" s="143" t="s">
        <v>43</v>
      </c>
      <c r="C102" s="143" t="s">
        <v>246</v>
      </c>
      <c r="D102" s="154" t="s">
        <v>253</v>
      </c>
      <c r="E102" s="154">
        <v>43256687</v>
      </c>
      <c r="F102" s="2" t="s">
        <v>254</v>
      </c>
      <c r="G102" s="2" t="s">
        <v>255</v>
      </c>
      <c r="H102" s="153">
        <v>38802</v>
      </c>
      <c r="I102" s="4" t="s">
        <v>125</v>
      </c>
      <c r="J102" s="143" t="s">
        <v>250</v>
      </c>
      <c r="K102" s="70" t="s">
        <v>308</v>
      </c>
      <c r="L102" s="70" t="s">
        <v>256</v>
      </c>
      <c r="M102" s="94" t="s">
        <v>125</v>
      </c>
      <c r="N102" s="94" t="s">
        <v>125</v>
      </c>
      <c r="O102" s="94" t="s">
        <v>125</v>
      </c>
      <c r="P102" s="210" t="s">
        <v>69</v>
      </c>
      <c r="Q102" s="210"/>
    </row>
    <row r="103" spans="2:17" ht="60.75" customHeight="1" x14ac:dyDescent="0.25">
      <c r="B103" s="143" t="s">
        <v>43</v>
      </c>
      <c r="C103" s="143" t="s">
        <v>246</v>
      </c>
      <c r="D103" s="154" t="s">
        <v>257</v>
      </c>
      <c r="E103" s="154">
        <v>30412821</v>
      </c>
      <c r="F103" s="2" t="s">
        <v>248</v>
      </c>
      <c r="G103" s="2" t="s">
        <v>249</v>
      </c>
      <c r="H103" s="153">
        <v>38198</v>
      </c>
      <c r="I103" s="4" t="s">
        <v>202</v>
      </c>
      <c r="J103" s="143" t="s">
        <v>309</v>
      </c>
      <c r="K103" s="70" t="s">
        <v>310</v>
      </c>
      <c r="L103" s="69" t="s">
        <v>252</v>
      </c>
      <c r="M103" s="94" t="s">
        <v>125</v>
      </c>
      <c r="N103" s="94" t="s">
        <v>125</v>
      </c>
      <c r="O103" s="94" t="s">
        <v>125</v>
      </c>
      <c r="P103" s="210" t="s">
        <v>69</v>
      </c>
      <c r="Q103" s="210"/>
    </row>
    <row r="104" spans="2:17" ht="120" x14ac:dyDescent="0.25">
      <c r="B104" s="143" t="s">
        <v>43</v>
      </c>
      <c r="C104" s="143" t="s">
        <v>246</v>
      </c>
      <c r="D104" s="154" t="s">
        <v>258</v>
      </c>
      <c r="E104" s="154">
        <v>15930376</v>
      </c>
      <c r="F104" s="2" t="s">
        <v>259</v>
      </c>
      <c r="G104" s="2" t="s">
        <v>260</v>
      </c>
      <c r="H104" s="153">
        <v>36501</v>
      </c>
      <c r="I104" s="4" t="s">
        <v>202</v>
      </c>
      <c r="J104" s="143" t="s">
        <v>250</v>
      </c>
      <c r="K104" s="70" t="s">
        <v>261</v>
      </c>
      <c r="L104" s="70" t="s">
        <v>262</v>
      </c>
      <c r="M104" s="94" t="s">
        <v>125</v>
      </c>
      <c r="N104" s="94" t="s">
        <v>125</v>
      </c>
      <c r="O104" s="94" t="s">
        <v>125</v>
      </c>
      <c r="P104" s="220" t="s">
        <v>311</v>
      </c>
      <c r="Q104" s="220"/>
    </row>
    <row r="105" spans="2:17" ht="74.25" customHeight="1" x14ac:dyDescent="0.25">
      <c r="B105" s="143" t="s">
        <v>43</v>
      </c>
      <c r="C105" s="143" t="s">
        <v>246</v>
      </c>
      <c r="D105" s="2" t="s">
        <v>263</v>
      </c>
      <c r="E105" s="2">
        <v>33990277</v>
      </c>
      <c r="F105" s="2" t="s">
        <v>264</v>
      </c>
      <c r="G105" s="2" t="s">
        <v>265</v>
      </c>
      <c r="H105" s="153">
        <v>38849</v>
      </c>
      <c r="I105" s="4" t="s">
        <v>125</v>
      </c>
      <c r="J105" s="143" t="s">
        <v>250</v>
      </c>
      <c r="K105" s="70" t="s">
        <v>266</v>
      </c>
      <c r="L105" s="70" t="s">
        <v>262</v>
      </c>
      <c r="M105" s="94" t="s">
        <v>125</v>
      </c>
      <c r="N105" s="94" t="s">
        <v>125</v>
      </c>
      <c r="O105" s="94" t="s">
        <v>125</v>
      </c>
      <c r="P105" s="216" t="s">
        <v>69</v>
      </c>
      <c r="Q105" s="217"/>
    </row>
    <row r="106" spans="2:17" ht="105" x14ac:dyDescent="0.25">
      <c r="B106" s="143" t="s">
        <v>43</v>
      </c>
      <c r="C106" s="143" t="s">
        <v>246</v>
      </c>
      <c r="D106" s="2" t="s">
        <v>312</v>
      </c>
      <c r="E106" s="2">
        <v>51684183</v>
      </c>
      <c r="F106" s="2" t="s">
        <v>313</v>
      </c>
      <c r="G106" s="2" t="s">
        <v>314</v>
      </c>
      <c r="H106" s="153">
        <v>32917</v>
      </c>
      <c r="I106" s="4" t="s">
        <v>125</v>
      </c>
      <c r="J106" s="157" t="s">
        <v>315</v>
      </c>
      <c r="K106" s="70" t="s">
        <v>316</v>
      </c>
      <c r="L106" s="70" t="s">
        <v>317</v>
      </c>
      <c r="M106" s="94" t="s">
        <v>125</v>
      </c>
      <c r="N106" s="94" t="s">
        <v>125</v>
      </c>
      <c r="O106" s="94" t="s">
        <v>125</v>
      </c>
      <c r="P106" s="210" t="s">
        <v>69</v>
      </c>
      <c r="Q106" s="210"/>
    </row>
    <row r="107" spans="2:17" ht="90" x14ac:dyDescent="0.25">
      <c r="B107" s="143" t="s">
        <v>44</v>
      </c>
      <c r="C107" s="143" t="s">
        <v>246</v>
      </c>
      <c r="D107" s="2" t="s">
        <v>269</v>
      </c>
      <c r="E107" s="2">
        <v>25060976</v>
      </c>
      <c r="F107" s="2" t="s">
        <v>254</v>
      </c>
      <c r="G107" s="2" t="s">
        <v>270</v>
      </c>
      <c r="H107" s="153">
        <v>35027</v>
      </c>
      <c r="I107" s="4" t="s">
        <v>125</v>
      </c>
      <c r="J107" s="143" t="s">
        <v>250</v>
      </c>
      <c r="K107" s="70" t="s">
        <v>271</v>
      </c>
      <c r="L107" s="70" t="s">
        <v>272</v>
      </c>
      <c r="M107" s="94" t="s">
        <v>125</v>
      </c>
      <c r="N107" s="94" t="s">
        <v>125</v>
      </c>
      <c r="O107" s="94" t="s">
        <v>125</v>
      </c>
      <c r="P107" s="216" t="s">
        <v>69</v>
      </c>
      <c r="Q107" s="217"/>
    </row>
    <row r="108" spans="2:17" ht="75" x14ac:dyDescent="0.25">
      <c r="B108" s="143" t="s">
        <v>44</v>
      </c>
      <c r="C108" s="143" t="s">
        <v>246</v>
      </c>
      <c r="D108" s="2" t="s">
        <v>273</v>
      </c>
      <c r="E108" s="2">
        <v>1060647478</v>
      </c>
      <c r="F108" s="2" t="s">
        <v>248</v>
      </c>
      <c r="G108" s="2" t="s">
        <v>249</v>
      </c>
      <c r="H108" s="153">
        <v>41057</v>
      </c>
      <c r="I108" s="4" t="s">
        <v>202</v>
      </c>
      <c r="J108" s="143" t="s">
        <v>250</v>
      </c>
      <c r="K108" s="70" t="s">
        <v>274</v>
      </c>
      <c r="L108" s="70" t="s">
        <v>275</v>
      </c>
      <c r="M108" s="94" t="s">
        <v>125</v>
      </c>
      <c r="N108" s="94" t="s">
        <v>125</v>
      </c>
      <c r="O108" s="94" t="s">
        <v>125</v>
      </c>
      <c r="P108" s="216" t="s">
        <v>69</v>
      </c>
      <c r="Q108" s="217"/>
    </row>
    <row r="109" spans="2:17" ht="30" x14ac:dyDescent="0.25">
      <c r="B109" s="143" t="s">
        <v>44</v>
      </c>
      <c r="C109" s="143" t="s">
        <v>246</v>
      </c>
      <c r="D109" s="2" t="s">
        <v>276</v>
      </c>
      <c r="E109" s="2">
        <v>30235098</v>
      </c>
      <c r="F109" s="2" t="s">
        <v>248</v>
      </c>
      <c r="G109" s="2" t="s">
        <v>249</v>
      </c>
      <c r="H109" s="153">
        <v>40969</v>
      </c>
      <c r="I109" s="4" t="s">
        <v>202</v>
      </c>
      <c r="J109" s="143" t="s">
        <v>250</v>
      </c>
      <c r="K109" s="69" t="s">
        <v>277</v>
      </c>
      <c r="L109" s="69" t="s">
        <v>278</v>
      </c>
      <c r="M109" s="94" t="s">
        <v>125</v>
      </c>
      <c r="N109" s="94" t="s">
        <v>125</v>
      </c>
      <c r="O109" s="94" t="s">
        <v>125</v>
      </c>
      <c r="P109" s="216" t="s">
        <v>69</v>
      </c>
      <c r="Q109" s="217"/>
    </row>
    <row r="110" spans="2:17" ht="210" x14ac:dyDescent="0.25">
      <c r="B110" s="143" t="s">
        <v>44</v>
      </c>
      <c r="C110" s="143" t="s">
        <v>246</v>
      </c>
      <c r="D110" s="2" t="s">
        <v>279</v>
      </c>
      <c r="E110" s="2">
        <v>30412050</v>
      </c>
      <c r="F110" s="2" t="s">
        <v>248</v>
      </c>
      <c r="G110" s="2" t="s">
        <v>249</v>
      </c>
      <c r="H110" s="153">
        <v>40417</v>
      </c>
      <c r="I110" s="4" t="s">
        <v>202</v>
      </c>
      <c r="J110" s="1" t="s">
        <v>268</v>
      </c>
      <c r="K110" s="70" t="s">
        <v>280</v>
      </c>
      <c r="L110" s="70" t="s">
        <v>281</v>
      </c>
      <c r="M110" s="94" t="s">
        <v>125</v>
      </c>
      <c r="N110" s="94" t="s">
        <v>125</v>
      </c>
      <c r="O110" s="94" t="s">
        <v>125</v>
      </c>
      <c r="P110" s="216" t="s">
        <v>69</v>
      </c>
      <c r="Q110" s="217"/>
    </row>
    <row r="111" spans="2:17" ht="33.6" customHeight="1" x14ac:dyDescent="0.25">
      <c r="B111" s="143" t="s">
        <v>44</v>
      </c>
      <c r="C111" s="143" t="s">
        <v>246</v>
      </c>
      <c r="D111" s="2" t="s">
        <v>282</v>
      </c>
      <c r="E111" s="2">
        <v>30415487</v>
      </c>
      <c r="F111" s="2" t="s">
        <v>267</v>
      </c>
      <c r="G111" s="2" t="s">
        <v>249</v>
      </c>
      <c r="H111" s="153">
        <v>41530</v>
      </c>
      <c r="I111" s="4" t="s">
        <v>126</v>
      </c>
      <c r="J111" s="143" t="s">
        <v>250</v>
      </c>
      <c r="K111" s="70" t="s">
        <v>283</v>
      </c>
      <c r="L111" s="69" t="s">
        <v>278</v>
      </c>
      <c r="M111" s="94" t="s">
        <v>125</v>
      </c>
      <c r="N111" s="94" t="s">
        <v>125</v>
      </c>
      <c r="O111" s="94" t="s">
        <v>125</v>
      </c>
      <c r="P111" s="216" t="s">
        <v>69</v>
      </c>
      <c r="Q111" s="217"/>
    </row>
    <row r="112" spans="2:17" ht="33.6" customHeight="1" x14ac:dyDescent="0.25">
      <c r="B112" s="143" t="s">
        <v>44</v>
      </c>
      <c r="C112" s="143" t="s">
        <v>246</v>
      </c>
      <c r="D112" s="2" t="s">
        <v>284</v>
      </c>
      <c r="E112" s="2">
        <v>1053798027</v>
      </c>
      <c r="F112" s="2" t="s">
        <v>267</v>
      </c>
      <c r="G112" s="2" t="s">
        <v>249</v>
      </c>
      <c r="H112" s="153">
        <v>41698</v>
      </c>
      <c r="I112" s="4" t="s">
        <v>126</v>
      </c>
      <c r="J112" s="1" t="s">
        <v>268</v>
      </c>
      <c r="K112" s="69" t="s">
        <v>285</v>
      </c>
      <c r="L112" s="69" t="s">
        <v>278</v>
      </c>
      <c r="M112" s="94" t="s">
        <v>125</v>
      </c>
      <c r="N112" s="94" t="s">
        <v>125</v>
      </c>
      <c r="O112" s="94" t="s">
        <v>125</v>
      </c>
      <c r="P112" s="216" t="s">
        <v>69</v>
      </c>
      <c r="Q112" s="217"/>
    </row>
    <row r="113" spans="2:17" ht="33.6" customHeight="1" x14ac:dyDescent="0.25">
      <c r="B113" s="143"/>
      <c r="C113" s="143"/>
      <c r="D113" s="2"/>
      <c r="E113" s="2"/>
      <c r="F113" s="2"/>
      <c r="G113" s="2"/>
      <c r="H113" s="2"/>
      <c r="I113" s="4"/>
      <c r="J113" s="1"/>
      <c r="K113" s="69"/>
      <c r="L113" s="69"/>
      <c r="M113" s="94"/>
      <c r="N113" s="94"/>
      <c r="O113" s="94"/>
      <c r="P113" s="216"/>
      <c r="Q113" s="217"/>
    </row>
    <row r="114" spans="2:17" ht="33.6" customHeight="1" x14ac:dyDescent="0.25">
      <c r="B114" s="143"/>
      <c r="C114" s="143"/>
      <c r="D114" s="2"/>
      <c r="E114" s="2"/>
      <c r="F114" s="2"/>
      <c r="G114" s="2"/>
      <c r="H114" s="2"/>
      <c r="I114" s="4"/>
      <c r="J114" s="1"/>
      <c r="K114" s="69"/>
      <c r="L114" s="69"/>
      <c r="M114" s="94"/>
      <c r="N114" s="94"/>
      <c r="O114" s="94"/>
      <c r="P114" s="216"/>
      <c r="Q114" s="217"/>
    </row>
    <row r="115" spans="2:17" ht="39.75" customHeight="1" x14ac:dyDescent="0.25"/>
    <row r="116" spans="2:17" ht="15.75" thickBot="1" x14ac:dyDescent="0.3"/>
    <row r="117" spans="2:17" ht="27" thickBot="1" x14ac:dyDescent="0.3">
      <c r="B117" s="204" t="s">
        <v>46</v>
      </c>
      <c r="C117" s="205"/>
      <c r="D117" s="205"/>
      <c r="E117" s="205"/>
      <c r="F117" s="205"/>
      <c r="G117" s="205"/>
      <c r="H117" s="205"/>
      <c r="I117" s="205"/>
      <c r="J117" s="205"/>
      <c r="K117" s="205"/>
      <c r="L117" s="205"/>
      <c r="M117" s="205"/>
      <c r="N117" s="206"/>
    </row>
    <row r="120" spans="2:17" ht="46.15" customHeight="1" x14ac:dyDescent="0.25">
      <c r="B120" s="49" t="s">
        <v>33</v>
      </c>
      <c r="C120" s="49" t="s">
        <v>47</v>
      </c>
      <c r="D120" s="207" t="s">
        <v>3</v>
      </c>
      <c r="E120" s="209"/>
    </row>
    <row r="121" spans="2:17" ht="46.9" customHeight="1" x14ac:dyDescent="0.25">
      <c r="B121" s="50" t="s">
        <v>113</v>
      </c>
      <c r="C121" s="94" t="s">
        <v>125</v>
      </c>
      <c r="D121" s="210"/>
      <c r="E121" s="210"/>
    </row>
    <row r="124" spans="2:17" ht="26.25" x14ac:dyDescent="0.25">
      <c r="B124" s="211" t="s">
        <v>64</v>
      </c>
      <c r="C124" s="212"/>
      <c r="D124" s="212"/>
      <c r="E124" s="212"/>
      <c r="F124" s="212"/>
      <c r="G124" s="212"/>
      <c r="H124" s="212"/>
      <c r="I124" s="212"/>
      <c r="J124" s="212"/>
      <c r="K124" s="212"/>
      <c r="L124" s="212"/>
      <c r="M124" s="212"/>
      <c r="N124" s="212"/>
      <c r="O124" s="212"/>
      <c r="P124" s="212"/>
    </row>
    <row r="126" spans="2:17" ht="15.75" thickBot="1" x14ac:dyDescent="0.3"/>
    <row r="127" spans="2:17" ht="27" thickBot="1" x14ac:dyDescent="0.3">
      <c r="B127" s="204" t="s">
        <v>54</v>
      </c>
      <c r="C127" s="205"/>
      <c r="D127" s="205"/>
      <c r="E127" s="205"/>
      <c r="F127" s="205"/>
      <c r="G127" s="205"/>
      <c r="H127" s="205"/>
      <c r="I127" s="205"/>
      <c r="J127" s="205"/>
      <c r="K127" s="205"/>
      <c r="L127" s="205"/>
      <c r="M127" s="205"/>
      <c r="N127" s="206"/>
    </row>
    <row r="129" spans="1:26" ht="15.75" thickBot="1" x14ac:dyDescent="0.3">
      <c r="M129" s="47"/>
      <c r="N129" s="47"/>
    </row>
    <row r="130" spans="1:26" s="80" customFormat="1" ht="109.5" customHeight="1" x14ac:dyDescent="0.25">
      <c r="B130" s="91" t="s">
        <v>134</v>
      </c>
      <c r="C130" s="91" t="s">
        <v>135</v>
      </c>
      <c r="D130" s="91" t="s">
        <v>136</v>
      </c>
      <c r="E130" s="91" t="s">
        <v>45</v>
      </c>
      <c r="F130" s="91" t="s">
        <v>22</v>
      </c>
      <c r="G130" s="91" t="s">
        <v>93</v>
      </c>
      <c r="H130" s="91" t="s">
        <v>17</v>
      </c>
      <c r="I130" s="91" t="s">
        <v>10</v>
      </c>
      <c r="J130" s="91" t="s">
        <v>31</v>
      </c>
      <c r="K130" s="91" t="s">
        <v>61</v>
      </c>
      <c r="L130" s="91" t="s">
        <v>20</v>
      </c>
      <c r="M130" s="76" t="s">
        <v>26</v>
      </c>
      <c r="N130" s="91" t="s">
        <v>137</v>
      </c>
      <c r="O130" s="91" t="s">
        <v>36</v>
      </c>
      <c r="P130" s="92" t="s">
        <v>11</v>
      </c>
      <c r="Q130" s="92" t="s">
        <v>19</v>
      </c>
    </row>
    <row r="131" spans="1:26" s="86" customFormat="1" ht="30" x14ac:dyDescent="0.25">
      <c r="A131" s="38">
        <v>1</v>
      </c>
      <c r="B131" s="87" t="s">
        <v>197</v>
      </c>
      <c r="C131" s="87" t="s">
        <v>197</v>
      </c>
      <c r="D131" s="87" t="s">
        <v>198</v>
      </c>
      <c r="E131" s="155">
        <v>17201100.219999999</v>
      </c>
      <c r="F131" s="83" t="s">
        <v>125</v>
      </c>
      <c r="G131" s="125" t="s">
        <v>202</v>
      </c>
      <c r="H131" s="90">
        <v>40567</v>
      </c>
      <c r="I131" s="84" t="s">
        <v>286</v>
      </c>
      <c r="J131" s="84" t="s">
        <v>126</v>
      </c>
      <c r="K131" s="155">
        <v>11</v>
      </c>
      <c r="L131" s="84"/>
      <c r="M131" s="75">
        <f>(146+27+44)*12</f>
        <v>2604</v>
      </c>
      <c r="N131" s="75"/>
      <c r="O131" s="20">
        <v>1742691273</v>
      </c>
      <c r="P131" s="20">
        <v>756</v>
      </c>
      <c r="Q131" s="126"/>
      <c r="R131" s="85"/>
      <c r="S131" s="85"/>
      <c r="T131" s="85"/>
      <c r="U131" s="85"/>
      <c r="V131" s="85"/>
      <c r="W131" s="85"/>
      <c r="X131" s="85"/>
      <c r="Y131" s="85"/>
      <c r="Z131" s="85"/>
    </row>
    <row r="132" spans="1:26" s="86" customFormat="1" x14ac:dyDescent="0.25">
      <c r="A132" s="38">
        <f>+A131+1</f>
        <v>2</v>
      </c>
      <c r="B132" s="87"/>
      <c r="C132" s="88"/>
      <c r="D132" s="87"/>
      <c r="E132" s="82"/>
      <c r="F132" s="83"/>
      <c r="G132" s="83"/>
      <c r="H132" s="83"/>
      <c r="I132" s="84"/>
      <c r="J132" s="84"/>
      <c r="K132" s="84"/>
      <c r="L132" s="84"/>
      <c r="M132" s="75"/>
      <c r="N132" s="75"/>
      <c r="O132" s="20"/>
      <c r="P132" s="20"/>
      <c r="Q132" s="126"/>
      <c r="R132" s="85"/>
      <c r="S132" s="85"/>
      <c r="T132" s="85"/>
      <c r="U132" s="85"/>
      <c r="V132" s="85"/>
      <c r="W132" s="85"/>
      <c r="X132" s="85"/>
      <c r="Y132" s="85"/>
      <c r="Z132" s="85"/>
    </row>
    <row r="133" spans="1:26" s="86" customFormat="1" x14ac:dyDescent="0.25">
      <c r="A133" s="38">
        <f t="shared" ref="A133:A138" si="4">+A132+1</f>
        <v>3</v>
      </c>
      <c r="B133" s="87"/>
      <c r="C133" s="88"/>
      <c r="D133" s="87"/>
      <c r="E133" s="82"/>
      <c r="F133" s="83"/>
      <c r="G133" s="83"/>
      <c r="H133" s="83"/>
      <c r="I133" s="84"/>
      <c r="J133" s="84"/>
      <c r="K133" s="84"/>
      <c r="L133" s="84"/>
      <c r="M133" s="75"/>
      <c r="N133" s="75"/>
      <c r="O133" s="20"/>
      <c r="P133" s="20"/>
      <c r="Q133" s="126"/>
      <c r="R133" s="85"/>
      <c r="S133" s="85"/>
      <c r="T133" s="85"/>
      <c r="U133" s="85"/>
      <c r="V133" s="85"/>
      <c r="W133" s="85"/>
      <c r="X133" s="85"/>
      <c r="Y133" s="85"/>
      <c r="Z133" s="85"/>
    </row>
    <row r="134" spans="1:26" s="86" customFormat="1" x14ac:dyDescent="0.25">
      <c r="A134" s="38">
        <f t="shared" si="4"/>
        <v>4</v>
      </c>
      <c r="B134" s="87"/>
      <c r="C134" s="88"/>
      <c r="D134" s="87"/>
      <c r="E134" s="82"/>
      <c r="F134" s="83"/>
      <c r="G134" s="83"/>
      <c r="H134" s="83"/>
      <c r="I134" s="84"/>
      <c r="J134" s="84"/>
      <c r="K134" s="84"/>
      <c r="L134" s="84"/>
      <c r="M134" s="75"/>
      <c r="N134" s="75"/>
      <c r="O134" s="20"/>
      <c r="P134" s="20"/>
      <c r="Q134" s="126"/>
      <c r="R134" s="85"/>
      <c r="S134" s="85"/>
      <c r="T134" s="85"/>
      <c r="U134" s="85"/>
      <c r="V134" s="85"/>
      <c r="W134" s="85"/>
      <c r="X134" s="85"/>
      <c r="Y134" s="85"/>
      <c r="Z134" s="85"/>
    </row>
    <row r="135" spans="1:26" s="86" customFormat="1" x14ac:dyDescent="0.25">
      <c r="A135" s="38">
        <f t="shared" si="4"/>
        <v>5</v>
      </c>
      <c r="B135" s="87"/>
      <c r="C135" s="88"/>
      <c r="D135" s="87"/>
      <c r="E135" s="82"/>
      <c r="F135" s="83"/>
      <c r="G135" s="83"/>
      <c r="H135" s="83"/>
      <c r="I135" s="84"/>
      <c r="J135" s="84"/>
      <c r="K135" s="84"/>
      <c r="L135" s="84"/>
      <c r="M135" s="75"/>
      <c r="N135" s="75"/>
      <c r="O135" s="20"/>
      <c r="P135" s="20"/>
      <c r="Q135" s="126"/>
      <c r="R135" s="85"/>
      <c r="S135" s="85"/>
      <c r="T135" s="85"/>
      <c r="U135" s="85"/>
      <c r="V135" s="85"/>
      <c r="W135" s="85"/>
      <c r="X135" s="85"/>
      <c r="Y135" s="85"/>
      <c r="Z135" s="85"/>
    </row>
    <row r="136" spans="1:26" s="86" customFormat="1" x14ac:dyDescent="0.25">
      <c r="A136" s="38">
        <f t="shared" si="4"/>
        <v>6</v>
      </c>
      <c r="B136" s="87"/>
      <c r="C136" s="88"/>
      <c r="D136" s="87"/>
      <c r="E136" s="82"/>
      <c r="F136" s="83"/>
      <c r="G136" s="83"/>
      <c r="H136" s="83"/>
      <c r="I136" s="84"/>
      <c r="J136" s="84"/>
      <c r="K136" s="84"/>
      <c r="L136" s="84"/>
      <c r="M136" s="75"/>
      <c r="N136" s="75"/>
      <c r="O136" s="20"/>
      <c r="P136" s="20"/>
      <c r="Q136" s="126"/>
      <c r="R136" s="85"/>
      <c r="S136" s="85"/>
      <c r="T136" s="85"/>
      <c r="U136" s="85"/>
      <c r="V136" s="85"/>
      <c r="W136" s="85"/>
      <c r="X136" s="85"/>
      <c r="Y136" s="85"/>
      <c r="Z136" s="85"/>
    </row>
    <row r="137" spans="1:26" s="86" customFormat="1" x14ac:dyDescent="0.25">
      <c r="A137" s="38">
        <f t="shared" si="4"/>
        <v>7</v>
      </c>
      <c r="B137" s="87"/>
      <c r="C137" s="88"/>
      <c r="D137" s="87"/>
      <c r="E137" s="82"/>
      <c r="F137" s="83"/>
      <c r="G137" s="83"/>
      <c r="H137" s="83"/>
      <c r="I137" s="84"/>
      <c r="J137" s="84"/>
      <c r="K137" s="84"/>
      <c r="L137" s="84"/>
      <c r="M137" s="75"/>
      <c r="N137" s="75"/>
      <c r="O137" s="20"/>
      <c r="P137" s="20"/>
      <c r="Q137" s="126"/>
      <c r="R137" s="85"/>
      <c r="S137" s="85"/>
      <c r="T137" s="85"/>
      <c r="U137" s="85"/>
      <c r="V137" s="85"/>
      <c r="W137" s="85"/>
      <c r="X137" s="85"/>
      <c r="Y137" s="85"/>
      <c r="Z137" s="85"/>
    </row>
    <row r="138" spans="1:26" s="86" customFormat="1" x14ac:dyDescent="0.25">
      <c r="A138" s="38">
        <f t="shared" si="4"/>
        <v>8</v>
      </c>
      <c r="B138" s="87"/>
      <c r="C138" s="88"/>
      <c r="D138" s="87"/>
      <c r="E138" s="82"/>
      <c r="F138" s="83"/>
      <c r="G138" s="83"/>
      <c r="H138" s="83"/>
      <c r="I138" s="84"/>
      <c r="J138" s="84"/>
      <c r="K138" s="84"/>
      <c r="L138" s="84"/>
      <c r="M138" s="75"/>
      <c r="N138" s="75"/>
      <c r="O138" s="20"/>
      <c r="P138" s="20"/>
      <c r="Q138" s="126"/>
      <c r="R138" s="85"/>
      <c r="S138" s="85"/>
      <c r="T138" s="85"/>
      <c r="U138" s="85"/>
      <c r="V138" s="85"/>
      <c r="W138" s="85"/>
      <c r="X138" s="85"/>
      <c r="Y138" s="85"/>
      <c r="Z138" s="85"/>
    </row>
    <row r="139" spans="1:26" s="86" customFormat="1" x14ac:dyDescent="0.25">
      <c r="A139" s="38"/>
      <c r="B139" s="39" t="s">
        <v>16</v>
      </c>
      <c r="C139" s="88"/>
      <c r="D139" s="87"/>
      <c r="E139" s="82"/>
      <c r="F139" s="83"/>
      <c r="G139" s="83"/>
      <c r="H139" s="83"/>
      <c r="I139" s="84"/>
      <c r="J139" s="84"/>
      <c r="K139" s="89">
        <f t="shared" ref="K139:N139" si="5">SUM(K131:K138)</f>
        <v>11</v>
      </c>
      <c r="L139" s="89">
        <f t="shared" si="5"/>
        <v>0</v>
      </c>
      <c r="M139" s="124">
        <f t="shared" si="5"/>
        <v>2604</v>
      </c>
      <c r="N139" s="89">
        <f t="shared" si="5"/>
        <v>0</v>
      </c>
      <c r="O139" s="20"/>
      <c r="P139" s="20"/>
      <c r="Q139" s="127"/>
    </row>
    <row r="140" spans="1:26" x14ac:dyDescent="0.25">
      <c r="B140" s="21"/>
      <c r="C140" s="21"/>
      <c r="D140" s="21"/>
      <c r="E140" s="22"/>
      <c r="F140" s="21"/>
      <c r="G140" s="21"/>
      <c r="H140" s="21"/>
      <c r="I140" s="21"/>
      <c r="J140" s="21"/>
      <c r="K140" s="21"/>
      <c r="L140" s="21"/>
      <c r="M140" s="21"/>
      <c r="N140" s="21"/>
      <c r="O140" s="21"/>
      <c r="P140" s="21"/>
    </row>
    <row r="141" spans="1:26" ht="18.75" x14ac:dyDescent="0.25">
      <c r="B141" s="43" t="s">
        <v>32</v>
      </c>
      <c r="C141" s="53">
        <f>+K139</f>
        <v>11</v>
      </c>
      <c r="H141" s="23"/>
      <c r="I141" s="23"/>
      <c r="J141" s="23"/>
      <c r="K141" s="23"/>
      <c r="L141" s="23"/>
      <c r="M141" s="23"/>
      <c r="N141" s="21"/>
      <c r="O141" s="21"/>
      <c r="P141" s="21"/>
    </row>
    <row r="143" spans="1:26" ht="15.75" thickBot="1" x14ac:dyDescent="0.3"/>
    <row r="144" spans="1:26" ht="37.15" customHeight="1" thickBot="1" x14ac:dyDescent="0.3">
      <c r="B144" s="55" t="s">
        <v>49</v>
      </c>
      <c r="C144" s="56" t="s">
        <v>50</v>
      </c>
      <c r="D144" s="55" t="s">
        <v>51</v>
      </c>
      <c r="E144" s="56" t="s">
        <v>55</v>
      </c>
    </row>
    <row r="145" spans="2:17" ht="41.45" customHeight="1" x14ac:dyDescent="0.25">
      <c r="B145" s="48" t="s">
        <v>114</v>
      </c>
      <c r="C145" s="51">
        <v>20</v>
      </c>
      <c r="D145" s="51">
        <v>20</v>
      </c>
      <c r="E145" s="213">
        <f>+D145+D146+D147</f>
        <v>20</v>
      </c>
    </row>
    <row r="146" spans="2:17" x14ac:dyDescent="0.25">
      <c r="B146" s="48" t="s">
        <v>115</v>
      </c>
      <c r="C146" s="41">
        <v>30</v>
      </c>
      <c r="D146" s="144">
        <v>0</v>
      </c>
      <c r="E146" s="214"/>
    </row>
    <row r="147" spans="2:17" ht="15.75" thickBot="1" x14ac:dyDescent="0.3">
      <c r="B147" s="48" t="s">
        <v>116</v>
      </c>
      <c r="C147" s="52">
        <v>40</v>
      </c>
      <c r="D147" s="52">
        <v>0</v>
      </c>
      <c r="E147" s="215"/>
    </row>
    <row r="149" spans="2:17" ht="15.75" thickBot="1" x14ac:dyDescent="0.3"/>
    <row r="150" spans="2:17" ht="27" thickBot="1" x14ac:dyDescent="0.3">
      <c r="B150" s="204" t="s">
        <v>52</v>
      </c>
      <c r="C150" s="205"/>
      <c r="D150" s="205"/>
      <c r="E150" s="205"/>
      <c r="F150" s="205"/>
      <c r="G150" s="205"/>
      <c r="H150" s="205"/>
      <c r="I150" s="205"/>
      <c r="J150" s="205"/>
      <c r="K150" s="205"/>
      <c r="L150" s="205"/>
      <c r="M150" s="205"/>
      <c r="N150" s="206"/>
    </row>
    <row r="152" spans="2:17" ht="76.5" customHeight="1" x14ac:dyDescent="0.25">
      <c r="B152" s="93" t="s">
        <v>0</v>
      </c>
      <c r="C152" s="93" t="s">
        <v>39</v>
      </c>
      <c r="D152" s="93" t="s">
        <v>40</v>
      </c>
      <c r="E152" s="93" t="s">
        <v>106</v>
      </c>
      <c r="F152" s="93" t="s">
        <v>108</v>
      </c>
      <c r="G152" s="93" t="s">
        <v>109</v>
      </c>
      <c r="H152" s="93" t="s">
        <v>110</v>
      </c>
      <c r="I152" s="93" t="s">
        <v>107</v>
      </c>
      <c r="J152" s="207" t="s">
        <v>111</v>
      </c>
      <c r="K152" s="208"/>
      <c r="L152" s="209"/>
      <c r="M152" s="93" t="s">
        <v>112</v>
      </c>
      <c r="N152" s="93" t="s">
        <v>41</v>
      </c>
      <c r="O152" s="93" t="s">
        <v>42</v>
      </c>
      <c r="P152" s="207" t="s">
        <v>3</v>
      </c>
      <c r="Q152" s="209"/>
    </row>
    <row r="153" spans="2:17" ht="60.75" customHeight="1" x14ac:dyDescent="0.25">
      <c r="B153" s="143" t="s">
        <v>120</v>
      </c>
      <c r="C153" s="143" t="s">
        <v>287</v>
      </c>
      <c r="D153" s="2" t="s">
        <v>288</v>
      </c>
      <c r="E153" s="154">
        <v>30413055</v>
      </c>
      <c r="F153" s="2" t="s">
        <v>267</v>
      </c>
      <c r="G153" s="2" t="s">
        <v>289</v>
      </c>
      <c r="H153" s="153">
        <v>37799</v>
      </c>
      <c r="I153" s="4" t="s">
        <v>290</v>
      </c>
      <c r="J153" s="1" t="s">
        <v>291</v>
      </c>
      <c r="K153" s="70" t="s">
        <v>292</v>
      </c>
      <c r="L153" s="69" t="s">
        <v>293</v>
      </c>
      <c r="M153" s="94" t="s">
        <v>125</v>
      </c>
      <c r="N153" s="94" t="s">
        <v>125</v>
      </c>
      <c r="O153" s="94" t="s">
        <v>125</v>
      </c>
      <c r="P153" s="210"/>
      <c r="Q153" s="210"/>
    </row>
    <row r="154" spans="2:17" ht="60.75" customHeight="1" x14ac:dyDescent="0.25">
      <c r="B154" s="143" t="s">
        <v>121</v>
      </c>
      <c r="C154" s="143" t="s">
        <v>287</v>
      </c>
      <c r="D154" s="2" t="s">
        <v>294</v>
      </c>
      <c r="E154" s="154">
        <v>9911858</v>
      </c>
      <c r="F154" s="2" t="s">
        <v>295</v>
      </c>
      <c r="G154" s="2" t="s">
        <v>296</v>
      </c>
      <c r="H154" s="153">
        <v>40350</v>
      </c>
      <c r="I154" s="4" t="s">
        <v>202</v>
      </c>
      <c r="J154" s="1" t="s">
        <v>297</v>
      </c>
      <c r="K154" s="70" t="s">
        <v>298</v>
      </c>
      <c r="L154" s="69" t="s">
        <v>299</v>
      </c>
      <c r="M154" s="94" t="s">
        <v>125</v>
      </c>
      <c r="N154" s="94" t="s">
        <v>125</v>
      </c>
      <c r="O154" s="94" t="s">
        <v>125</v>
      </c>
      <c r="P154" s="216"/>
      <c r="Q154" s="217"/>
    </row>
    <row r="155" spans="2:17" ht="33.6" customHeight="1" x14ac:dyDescent="0.25">
      <c r="B155" s="143" t="s">
        <v>122</v>
      </c>
      <c r="C155" s="156" t="s">
        <v>300</v>
      </c>
      <c r="D155" s="154" t="s">
        <v>301</v>
      </c>
      <c r="E155" s="154">
        <v>30413418</v>
      </c>
      <c r="F155" s="2" t="s">
        <v>302</v>
      </c>
      <c r="G155" s="2" t="s">
        <v>303</v>
      </c>
      <c r="H155" s="153">
        <v>41930</v>
      </c>
      <c r="I155" s="4" t="s">
        <v>202</v>
      </c>
      <c r="J155" s="1" t="s">
        <v>291</v>
      </c>
      <c r="K155" s="69"/>
      <c r="L155" s="69"/>
      <c r="M155" s="42"/>
      <c r="N155" s="42"/>
      <c r="O155" s="42"/>
      <c r="P155" s="210"/>
      <c r="Q155" s="210"/>
    </row>
    <row r="158" spans="2:17" ht="15.75" thickBot="1" x14ac:dyDescent="0.3"/>
    <row r="159" spans="2:17" ht="54" customHeight="1" x14ac:dyDescent="0.25">
      <c r="B159" s="96" t="s">
        <v>33</v>
      </c>
      <c r="C159" s="96" t="s">
        <v>49</v>
      </c>
      <c r="D159" s="93" t="s">
        <v>50</v>
      </c>
      <c r="E159" s="96" t="s">
        <v>51</v>
      </c>
      <c r="F159" s="56" t="s">
        <v>56</v>
      </c>
      <c r="G159" s="66"/>
    </row>
    <row r="160" spans="2:17" ht="120.75" customHeight="1" x14ac:dyDescent="0.2">
      <c r="B160" s="198" t="s">
        <v>53</v>
      </c>
      <c r="C160" s="5" t="s">
        <v>117</v>
      </c>
      <c r="D160" s="144">
        <v>25</v>
      </c>
      <c r="E160" s="144">
        <v>25</v>
      </c>
      <c r="F160" s="199">
        <f>+E160+E161+E162</f>
        <v>60</v>
      </c>
      <c r="G160" s="67"/>
    </row>
    <row r="161" spans="2:7" ht="76.150000000000006" customHeight="1" x14ac:dyDescent="0.2">
      <c r="B161" s="198"/>
      <c r="C161" s="5" t="s">
        <v>118</v>
      </c>
      <c r="D161" s="54">
        <v>25</v>
      </c>
      <c r="E161" s="144">
        <v>25</v>
      </c>
      <c r="F161" s="200"/>
      <c r="G161" s="67"/>
    </row>
    <row r="162" spans="2:7" ht="69" customHeight="1" x14ac:dyDescent="0.2">
      <c r="B162" s="198"/>
      <c r="C162" s="5" t="s">
        <v>119</v>
      </c>
      <c r="D162" s="144">
        <v>10</v>
      </c>
      <c r="E162" s="144">
        <v>10</v>
      </c>
      <c r="F162" s="201"/>
      <c r="G162" s="67"/>
    </row>
    <row r="163" spans="2:7" x14ac:dyDescent="0.25">
      <c r="C163" s="77"/>
    </row>
    <row r="166" spans="2:7" x14ac:dyDescent="0.25">
      <c r="B166" s="95" t="s">
        <v>57</v>
      </c>
    </row>
    <row r="169" spans="2:7" x14ac:dyDescent="0.25">
      <c r="B169" s="97" t="s">
        <v>33</v>
      </c>
      <c r="C169" s="97" t="s">
        <v>58</v>
      </c>
      <c r="D169" s="96" t="s">
        <v>51</v>
      </c>
      <c r="E169" s="96" t="s">
        <v>16</v>
      </c>
    </row>
    <row r="170" spans="2:7" ht="28.5" x14ac:dyDescent="0.25">
      <c r="B170" s="78" t="s">
        <v>59</v>
      </c>
      <c r="C170" s="79">
        <v>40</v>
      </c>
      <c r="D170" s="144">
        <f>+E145</f>
        <v>20</v>
      </c>
      <c r="E170" s="202">
        <f>+D170+D171</f>
        <v>80</v>
      </c>
    </row>
    <row r="171" spans="2:7" ht="42.75" x14ac:dyDescent="0.25">
      <c r="B171" s="78" t="s">
        <v>60</v>
      </c>
      <c r="C171" s="79">
        <v>60</v>
      </c>
      <c r="D171" s="144">
        <f>+F160</f>
        <v>60</v>
      </c>
      <c r="E171" s="203"/>
    </row>
  </sheetData>
  <sheetProtection algorithmName="SHA-512" hashValue="dWZPfcXcml7auLAiBAth26awlkR74WAoknPbWm9ysKfn2sEr8oWb1fPkj1ciSs+X52Cb9rSMP5/1LZ8ucLtxeg==" saltValue="t32X2MdOMwV4tmZLOzjysQ==" spinCount="100000" sheet="1" objects="1" scenarios="1"/>
  <mergeCells count="67">
    <mergeCell ref="B2:P2"/>
    <mergeCell ref="C32:D32"/>
    <mergeCell ref="E44:E45"/>
    <mergeCell ref="M49:N49"/>
    <mergeCell ref="B63:B64"/>
    <mergeCell ref="C63:C64"/>
    <mergeCell ref="D63:E63"/>
    <mergeCell ref="B4:P4"/>
    <mergeCell ref="B22:C22"/>
    <mergeCell ref="C6:N6"/>
    <mergeCell ref="C7:N7"/>
    <mergeCell ref="C8:N8"/>
    <mergeCell ref="C9:N9"/>
    <mergeCell ref="C10:E10"/>
    <mergeCell ref="B14:C21"/>
    <mergeCell ref="P102:Q102"/>
    <mergeCell ref="P103:Q103"/>
    <mergeCell ref="P104:Q104"/>
    <mergeCell ref="P105:Q105"/>
    <mergeCell ref="O75:P75"/>
    <mergeCell ref="O89:P89"/>
    <mergeCell ref="O83:P83"/>
    <mergeCell ref="O84:P84"/>
    <mergeCell ref="O85:P85"/>
    <mergeCell ref="O86:P86"/>
    <mergeCell ref="O87:P87"/>
    <mergeCell ref="O88:P88"/>
    <mergeCell ref="B95:N95"/>
    <mergeCell ref="J100:L100"/>
    <mergeCell ref="P100:Q100"/>
    <mergeCell ref="P101:Q101"/>
    <mergeCell ref="C67:N67"/>
    <mergeCell ref="B69:N69"/>
    <mergeCell ref="O76:P76"/>
    <mergeCell ref="O77:P77"/>
    <mergeCell ref="O78:P78"/>
    <mergeCell ref="O72:P72"/>
    <mergeCell ref="O73:P73"/>
    <mergeCell ref="O74:P74"/>
    <mergeCell ref="O79:P79"/>
    <mergeCell ref="O80:P80"/>
    <mergeCell ref="O81:P81"/>
    <mergeCell ref="O82:P82"/>
    <mergeCell ref="P106:Q106"/>
    <mergeCell ref="P107:Q107"/>
    <mergeCell ref="P108:Q108"/>
    <mergeCell ref="P109:Q109"/>
    <mergeCell ref="P110:Q110"/>
    <mergeCell ref="P111:Q111"/>
    <mergeCell ref="P112:Q112"/>
    <mergeCell ref="P113:Q113"/>
    <mergeCell ref="P114:Q114"/>
    <mergeCell ref="B117:N117"/>
    <mergeCell ref="P152:Q152"/>
    <mergeCell ref="P153:Q153"/>
    <mergeCell ref="P155:Q155"/>
    <mergeCell ref="D120:E120"/>
    <mergeCell ref="D121:E121"/>
    <mergeCell ref="B124:P124"/>
    <mergeCell ref="B127:N127"/>
    <mergeCell ref="E145:E147"/>
    <mergeCell ref="P154:Q154"/>
    <mergeCell ref="B160:B162"/>
    <mergeCell ref="F160:F162"/>
    <mergeCell ref="E170:E171"/>
    <mergeCell ref="B150:N150"/>
    <mergeCell ref="J152:L152"/>
  </mergeCells>
  <dataValidations count="2">
    <dataValidation type="decimal" allowBlank="1" showInputMessage="1" showErrorMessage="1" sqref="WVH982911 WLL982911 C65407 IV65407 SR65407 ACN65407 AMJ65407 AWF65407 BGB65407 BPX65407 BZT65407 CJP65407 CTL65407 DDH65407 DND65407 DWZ65407 EGV65407 EQR65407 FAN65407 FKJ65407 FUF65407 GEB65407 GNX65407 GXT65407 HHP65407 HRL65407 IBH65407 ILD65407 IUZ65407 JEV65407 JOR65407 JYN65407 KIJ65407 KSF65407 LCB65407 LLX65407 LVT65407 MFP65407 MPL65407 MZH65407 NJD65407 NSZ65407 OCV65407 OMR65407 OWN65407 PGJ65407 PQF65407 QAB65407 QJX65407 QTT65407 RDP65407 RNL65407 RXH65407 SHD65407 SQZ65407 TAV65407 TKR65407 TUN65407 UEJ65407 UOF65407 UYB65407 VHX65407 VRT65407 WBP65407 WLL65407 WVH65407 C130943 IV130943 SR130943 ACN130943 AMJ130943 AWF130943 BGB130943 BPX130943 BZT130943 CJP130943 CTL130943 DDH130943 DND130943 DWZ130943 EGV130943 EQR130943 FAN130943 FKJ130943 FUF130943 GEB130943 GNX130943 GXT130943 HHP130943 HRL130943 IBH130943 ILD130943 IUZ130943 JEV130943 JOR130943 JYN130943 KIJ130943 KSF130943 LCB130943 LLX130943 LVT130943 MFP130943 MPL130943 MZH130943 NJD130943 NSZ130943 OCV130943 OMR130943 OWN130943 PGJ130943 PQF130943 QAB130943 QJX130943 QTT130943 RDP130943 RNL130943 RXH130943 SHD130943 SQZ130943 TAV130943 TKR130943 TUN130943 UEJ130943 UOF130943 UYB130943 VHX130943 VRT130943 WBP130943 WLL130943 WVH130943 C196479 IV196479 SR196479 ACN196479 AMJ196479 AWF196479 BGB196479 BPX196479 BZT196479 CJP196479 CTL196479 DDH196479 DND196479 DWZ196479 EGV196479 EQR196479 FAN196479 FKJ196479 FUF196479 GEB196479 GNX196479 GXT196479 HHP196479 HRL196479 IBH196479 ILD196479 IUZ196479 JEV196479 JOR196479 JYN196479 KIJ196479 KSF196479 LCB196479 LLX196479 LVT196479 MFP196479 MPL196479 MZH196479 NJD196479 NSZ196479 OCV196479 OMR196479 OWN196479 PGJ196479 PQF196479 QAB196479 QJX196479 QTT196479 RDP196479 RNL196479 RXH196479 SHD196479 SQZ196479 TAV196479 TKR196479 TUN196479 UEJ196479 UOF196479 UYB196479 VHX196479 VRT196479 WBP196479 WLL196479 WVH196479 C262015 IV262015 SR262015 ACN262015 AMJ262015 AWF262015 BGB262015 BPX262015 BZT262015 CJP262015 CTL262015 DDH262015 DND262015 DWZ262015 EGV262015 EQR262015 FAN262015 FKJ262015 FUF262015 GEB262015 GNX262015 GXT262015 HHP262015 HRL262015 IBH262015 ILD262015 IUZ262015 JEV262015 JOR262015 JYN262015 KIJ262015 KSF262015 LCB262015 LLX262015 LVT262015 MFP262015 MPL262015 MZH262015 NJD262015 NSZ262015 OCV262015 OMR262015 OWN262015 PGJ262015 PQF262015 QAB262015 QJX262015 QTT262015 RDP262015 RNL262015 RXH262015 SHD262015 SQZ262015 TAV262015 TKR262015 TUN262015 UEJ262015 UOF262015 UYB262015 VHX262015 VRT262015 WBP262015 WLL262015 WVH262015 C327551 IV327551 SR327551 ACN327551 AMJ327551 AWF327551 BGB327551 BPX327551 BZT327551 CJP327551 CTL327551 DDH327551 DND327551 DWZ327551 EGV327551 EQR327551 FAN327551 FKJ327551 FUF327551 GEB327551 GNX327551 GXT327551 HHP327551 HRL327551 IBH327551 ILD327551 IUZ327551 JEV327551 JOR327551 JYN327551 KIJ327551 KSF327551 LCB327551 LLX327551 LVT327551 MFP327551 MPL327551 MZH327551 NJD327551 NSZ327551 OCV327551 OMR327551 OWN327551 PGJ327551 PQF327551 QAB327551 QJX327551 QTT327551 RDP327551 RNL327551 RXH327551 SHD327551 SQZ327551 TAV327551 TKR327551 TUN327551 UEJ327551 UOF327551 UYB327551 VHX327551 VRT327551 WBP327551 WLL327551 WVH327551 C393087 IV393087 SR393087 ACN393087 AMJ393087 AWF393087 BGB393087 BPX393087 BZT393087 CJP393087 CTL393087 DDH393087 DND393087 DWZ393087 EGV393087 EQR393087 FAN393087 FKJ393087 FUF393087 GEB393087 GNX393087 GXT393087 HHP393087 HRL393087 IBH393087 ILD393087 IUZ393087 JEV393087 JOR393087 JYN393087 KIJ393087 KSF393087 LCB393087 LLX393087 LVT393087 MFP393087 MPL393087 MZH393087 NJD393087 NSZ393087 OCV393087 OMR393087 OWN393087 PGJ393087 PQF393087 QAB393087 QJX393087 QTT393087 RDP393087 RNL393087 RXH393087 SHD393087 SQZ393087 TAV393087 TKR393087 TUN393087 UEJ393087 UOF393087 UYB393087 VHX393087 VRT393087 WBP393087 WLL393087 WVH393087 C458623 IV458623 SR458623 ACN458623 AMJ458623 AWF458623 BGB458623 BPX458623 BZT458623 CJP458623 CTL458623 DDH458623 DND458623 DWZ458623 EGV458623 EQR458623 FAN458623 FKJ458623 FUF458623 GEB458623 GNX458623 GXT458623 HHP458623 HRL458623 IBH458623 ILD458623 IUZ458623 JEV458623 JOR458623 JYN458623 KIJ458623 KSF458623 LCB458623 LLX458623 LVT458623 MFP458623 MPL458623 MZH458623 NJD458623 NSZ458623 OCV458623 OMR458623 OWN458623 PGJ458623 PQF458623 QAB458623 QJX458623 QTT458623 RDP458623 RNL458623 RXH458623 SHD458623 SQZ458623 TAV458623 TKR458623 TUN458623 UEJ458623 UOF458623 UYB458623 VHX458623 VRT458623 WBP458623 WLL458623 WVH458623 C524159 IV524159 SR524159 ACN524159 AMJ524159 AWF524159 BGB524159 BPX524159 BZT524159 CJP524159 CTL524159 DDH524159 DND524159 DWZ524159 EGV524159 EQR524159 FAN524159 FKJ524159 FUF524159 GEB524159 GNX524159 GXT524159 HHP524159 HRL524159 IBH524159 ILD524159 IUZ524159 JEV524159 JOR524159 JYN524159 KIJ524159 KSF524159 LCB524159 LLX524159 LVT524159 MFP524159 MPL524159 MZH524159 NJD524159 NSZ524159 OCV524159 OMR524159 OWN524159 PGJ524159 PQF524159 QAB524159 QJX524159 QTT524159 RDP524159 RNL524159 RXH524159 SHD524159 SQZ524159 TAV524159 TKR524159 TUN524159 UEJ524159 UOF524159 UYB524159 VHX524159 VRT524159 WBP524159 WLL524159 WVH524159 C589695 IV589695 SR589695 ACN589695 AMJ589695 AWF589695 BGB589695 BPX589695 BZT589695 CJP589695 CTL589695 DDH589695 DND589695 DWZ589695 EGV589695 EQR589695 FAN589695 FKJ589695 FUF589695 GEB589695 GNX589695 GXT589695 HHP589695 HRL589695 IBH589695 ILD589695 IUZ589695 JEV589695 JOR589695 JYN589695 KIJ589695 KSF589695 LCB589695 LLX589695 LVT589695 MFP589695 MPL589695 MZH589695 NJD589695 NSZ589695 OCV589695 OMR589695 OWN589695 PGJ589695 PQF589695 QAB589695 QJX589695 QTT589695 RDP589695 RNL589695 RXH589695 SHD589695 SQZ589695 TAV589695 TKR589695 TUN589695 UEJ589695 UOF589695 UYB589695 VHX589695 VRT589695 WBP589695 WLL589695 WVH589695 C655231 IV655231 SR655231 ACN655231 AMJ655231 AWF655231 BGB655231 BPX655231 BZT655231 CJP655231 CTL655231 DDH655231 DND655231 DWZ655231 EGV655231 EQR655231 FAN655231 FKJ655231 FUF655231 GEB655231 GNX655231 GXT655231 HHP655231 HRL655231 IBH655231 ILD655231 IUZ655231 JEV655231 JOR655231 JYN655231 KIJ655231 KSF655231 LCB655231 LLX655231 LVT655231 MFP655231 MPL655231 MZH655231 NJD655231 NSZ655231 OCV655231 OMR655231 OWN655231 PGJ655231 PQF655231 QAB655231 QJX655231 QTT655231 RDP655231 RNL655231 RXH655231 SHD655231 SQZ655231 TAV655231 TKR655231 TUN655231 UEJ655231 UOF655231 UYB655231 VHX655231 VRT655231 WBP655231 WLL655231 WVH655231 C720767 IV720767 SR720767 ACN720767 AMJ720767 AWF720767 BGB720767 BPX720767 BZT720767 CJP720767 CTL720767 DDH720767 DND720767 DWZ720767 EGV720767 EQR720767 FAN720767 FKJ720767 FUF720767 GEB720767 GNX720767 GXT720767 HHP720767 HRL720767 IBH720767 ILD720767 IUZ720767 JEV720767 JOR720767 JYN720767 KIJ720767 KSF720767 LCB720767 LLX720767 LVT720767 MFP720767 MPL720767 MZH720767 NJD720767 NSZ720767 OCV720767 OMR720767 OWN720767 PGJ720767 PQF720767 QAB720767 QJX720767 QTT720767 RDP720767 RNL720767 RXH720767 SHD720767 SQZ720767 TAV720767 TKR720767 TUN720767 UEJ720767 UOF720767 UYB720767 VHX720767 VRT720767 WBP720767 WLL720767 WVH720767 C786303 IV786303 SR786303 ACN786303 AMJ786303 AWF786303 BGB786303 BPX786303 BZT786303 CJP786303 CTL786303 DDH786303 DND786303 DWZ786303 EGV786303 EQR786303 FAN786303 FKJ786303 FUF786303 GEB786303 GNX786303 GXT786303 HHP786303 HRL786303 IBH786303 ILD786303 IUZ786303 JEV786303 JOR786303 JYN786303 KIJ786303 KSF786303 LCB786303 LLX786303 LVT786303 MFP786303 MPL786303 MZH786303 NJD786303 NSZ786303 OCV786303 OMR786303 OWN786303 PGJ786303 PQF786303 QAB786303 QJX786303 QTT786303 RDP786303 RNL786303 RXH786303 SHD786303 SQZ786303 TAV786303 TKR786303 TUN786303 UEJ786303 UOF786303 UYB786303 VHX786303 VRT786303 WBP786303 WLL786303 WVH786303 C851839 IV851839 SR851839 ACN851839 AMJ851839 AWF851839 BGB851839 BPX851839 BZT851839 CJP851839 CTL851839 DDH851839 DND851839 DWZ851839 EGV851839 EQR851839 FAN851839 FKJ851839 FUF851839 GEB851839 GNX851839 GXT851839 HHP851839 HRL851839 IBH851839 ILD851839 IUZ851839 JEV851839 JOR851839 JYN851839 KIJ851839 KSF851839 LCB851839 LLX851839 LVT851839 MFP851839 MPL851839 MZH851839 NJD851839 NSZ851839 OCV851839 OMR851839 OWN851839 PGJ851839 PQF851839 QAB851839 QJX851839 QTT851839 RDP851839 RNL851839 RXH851839 SHD851839 SQZ851839 TAV851839 TKR851839 TUN851839 UEJ851839 UOF851839 UYB851839 VHX851839 VRT851839 WBP851839 WLL851839 WVH851839 C917375 IV917375 SR917375 ACN917375 AMJ917375 AWF917375 BGB917375 BPX917375 BZT917375 CJP917375 CTL917375 DDH917375 DND917375 DWZ917375 EGV917375 EQR917375 FAN917375 FKJ917375 FUF917375 GEB917375 GNX917375 GXT917375 HHP917375 HRL917375 IBH917375 ILD917375 IUZ917375 JEV917375 JOR917375 JYN917375 KIJ917375 KSF917375 LCB917375 LLX917375 LVT917375 MFP917375 MPL917375 MZH917375 NJD917375 NSZ917375 OCV917375 OMR917375 OWN917375 PGJ917375 PQF917375 QAB917375 QJX917375 QTT917375 RDP917375 RNL917375 RXH917375 SHD917375 SQZ917375 TAV917375 TKR917375 TUN917375 UEJ917375 UOF917375 UYB917375 VHX917375 VRT917375 WBP917375 WLL917375 WVH917375 C982911 IV982911 SR982911 ACN982911 AMJ982911 AWF982911 BGB982911 BPX982911 BZT982911 CJP982911 CTL982911 DDH982911 DND982911 DWZ982911 EGV982911 EQR982911 FAN982911 FKJ982911 FUF982911 GEB982911 GNX982911 GXT982911 HHP982911 HRL982911 IBH982911 ILD982911 IUZ982911 JEV982911 JOR982911 JYN982911 KIJ982911 KSF982911 LCB982911 LLX982911 LVT982911 MFP982911 MPL982911 MZH982911 NJD982911 NSZ982911 OCV982911 OMR982911 OWN982911 PGJ982911 PQF982911 QAB982911 QJX982911 QTT982911 RDP982911 RNL982911 RXH982911 SHD982911 SQZ982911 TAV982911 TKR982911 TUN982911 UEJ982911 UOF982911 UYB982911 VHX982911 VRT982911 WBP982911 IV24:IV48 SR24:SR48 ACN24:ACN48 AMJ24:AMJ48 AWF24:AWF48 BGB24:BGB48 BPX24:BPX48 BZT24:BZT48 CJP24:CJP48 CTL24:CTL48 DDH24:DDH48 DND24:DND48 DWZ24:DWZ48 EGV24:EGV48 EQR24:EQR48 FAN24:FAN48 FKJ24:FKJ48 FUF24:FUF48 GEB24:GEB48 GNX24:GNX48 GXT24:GXT48 HHP24:HHP48 HRL24:HRL48 IBH24:IBH48 ILD24:ILD48 IUZ24:IUZ48 JEV24:JEV48 JOR24:JOR48 JYN24:JYN48 KIJ24:KIJ48 KSF24:KSF48 LCB24:LCB48 LLX24:LLX48 LVT24:LVT48 MFP24:MFP48 MPL24:MPL48 MZH24:MZH48 NJD24:NJD48 NSZ24:NSZ48 OCV24:OCV48 OMR24:OMR48 OWN24:OWN48 PGJ24:PGJ48 PQF24:PQF48 QAB24:QAB48 QJX24:QJX48 QTT24:QTT48 RDP24:RDP48 RNL24:RNL48 RXH24:RXH48 SHD24:SHD48 SQZ24:SQZ48 TAV24:TAV48 TKR24:TKR48 TUN24:TUN48 UEJ24:UEJ48 UOF24:UOF48 UYB24:UYB48 VHX24:VHX48 VRT24:VRT48 WBP24:WBP48 WLL24:WLL48 WVH24:WVH48">
      <formula1>0</formula1>
      <formula2>1</formula2>
    </dataValidation>
    <dataValidation type="list" allowBlank="1" showInputMessage="1" showErrorMessage="1" sqref="WVE982911 A65407 IS65407 SO65407 ACK65407 AMG65407 AWC65407 BFY65407 BPU65407 BZQ65407 CJM65407 CTI65407 DDE65407 DNA65407 DWW65407 EGS65407 EQO65407 FAK65407 FKG65407 FUC65407 GDY65407 GNU65407 GXQ65407 HHM65407 HRI65407 IBE65407 ILA65407 IUW65407 JES65407 JOO65407 JYK65407 KIG65407 KSC65407 LBY65407 LLU65407 LVQ65407 MFM65407 MPI65407 MZE65407 NJA65407 NSW65407 OCS65407 OMO65407 OWK65407 PGG65407 PQC65407 PZY65407 QJU65407 QTQ65407 RDM65407 RNI65407 RXE65407 SHA65407 SQW65407 TAS65407 TKO65407 TUK65407 UEG65407 UOC65407 UXY65407 VHU65407 VRQ65407 WBM65407 WLI65407 WVE65407 A130943 IS130943 SO130943 ACK130943 AMG130943 AWC130943 BFY130943 BPU130943 BZQ130943 CJM130943 CTI130943 DDE130943 DNA130943 DWW130943 EGS130943 EQO130943 FAK130943 FKG130943 FUC130943 GDY130943 GNU130943 GXQ130943 HHM130943 HRI130943 IBE130943 ILA130943 IUW130943 JES130943 JOO130943 JYK130943 KIG130943 KSC130943 LBY130943 LLU130943 LVQ130943 MFM130943 MPI130943 MZE130943 NJA130943 NSW130943 OCS130943 OMO130943 OWK130943 PGG130943 PQC130943 PZY130943 QJU130943 QTQ130943 RDM130943 RNI130943 RXE130943 SHA130943 SQW130943 TAS130943 TKO130943 TUK130943 UEG130943 UOC130943 UXY130943 VHU130943 VRQ130943 WBM130943 WLI130943 WVE130943 A196479 IS196479 SO196479 ACK196479 AMG196479 AWC196479 BFY196479 BPU196479 BZQ196479 CJM196479 CTI196479 DDE196479 DNA196479 DWW196479 EGS196479 EQO196479 FAK196479 FKG196479 FUC196479 GDY196479 GNU196479 GXQ196479 HHM196479 HRI196479 IBE196479 ILA196479 IUW196479 JES196479 JOO196479 JYK196479 KIG196479 KSC196479 LBY196479 LLU196479 LVQ196479 MFM196479 MPI196479 MZE196479 NJA196479 NSW196479 OCS196479 OMO196479 OWK196479 PGG196479 PQC196479 PZY196479 QJU196479 QTQ196479 RDM196479 RNI196479 RXE196479 SHA196479 SQW196479 TAS196479 TKO196479 TUK196479 UEG196479 UOC196479 UXY196479 VHU196479 VRQ196479 WBM196479 WLI196479 WVE196479 A262015 IS262015 SO262015 ACK262015 AMG262015 AWC262015 BFY262015 BPU262015 BZQ262015 CJM262015 CTI262015 DDE262015 DNA262015 DWW262015 EGS262015 EQO262015 FAK262015 FKG262015 FUC262015 GDY262015 GNU262015 GXQ262015 HHM262015 HRI262015 IBE262015 ILA262015 IUW262015 JES262015 JOO262015 JYK262015 KIG262015 KSC262015 LBY262015 LLU262015 LVQ262015 MFM262015 MPI262015 MZE262015 NJA262015 NSW262015 OCS262015 OMO262015 OWK262015 PGG262015 PQC262015 PZY262015 QJU262015 QTQ262015 RDM262015 RNI262015 RXE262015 SHA262015 SQW262015 TAS262015 TKO262015 TUK262015 UEG262015 UOC262015 UXY262015 VHU262015 VRQ262015 WBM262015 WLI262015 WVE262015 A327551 IS327551 SO327551 ACK327551 AMG327551 AWC327551 BFY327551 BPU327551 BZQ327551 CJM327551 CTI327551 DDE327551 DNA327551 DWW327551 EGS327551 EQO327551 FAK327551 FKG327551 FUC327551 GDY327551 GNU327551 GXQ327551 HHM327551 HRI327551 IBE327551 ILA327551 IUW327551 JES327551 JOO327551 JYK327551 KIG327551 KSC327551 LBY327551 LLU327551 LVQ327551 MFM327551 MPI327551 MZE327551 NJA327551 NSW327551 OCS327551 OMO327551 OWK327551 PGG327551 PQC327551 PZY327551 QJU327551 QTQ327551 RDM327551 RNI327551 RXE327551 SHA327551 SQW327551 TAS327551 TKO327551 TUK327551 UEG327551 UOC327551 UXY327551 VHU327551 VRQ327551 WBM327551 WLI327551 WVE327551 A393087 IS393087 SO393087 ACK393087 AMG393087 AWC393087 BFY393087 BPU393087 BZQ393087 CJM393087 CTI393087 DDE393087 DNA393087 DWW393087 EGS393087 EQO393087 FAK393087 FKG393087 FUC393087 GDY393087 GNU393087 GXQ393087 HHM393087 HRI393087 IBE393087 ILA393087 IUW393087 JES393087 JOO393087 JYK393087 KIG393087 KSC393087 LBY393087 LLU393087 LVQ393087 MFM393087 MPI393087 MZE393087 NJA393087 NSW393087 OCS393087 OMO393087 OWK393087 PGG393087 PQC393087 PZY393087 QJU393087 QTQ393087 RDM393087 RNI393087 RXE393087 SHA393087 SQW393087 TAS393087 TKO393087 TUK393087 UEG393087 UOC393087 UXY393087 VHU393087 VRQ393087 WBM393087 WLI393087 WVE393087 A458623 IS458623 SO458623 ACK458623 AMG458623 AWC458623 BFY458623 BPU458623 BZQ458623 CJM458623 CTI458623 DDE458623 DNA458623 DWW458623 EGS458623 EQO458623 FAK458623 FKG458623 FUC458623 GDY458623 GNU458623 GXQ458623 HHM458623 HRI458623 IBE458623 ILA458623 IUW458623 JES458623 JOO458623 JYK458623 KIG458623 KSC458623 LBY458623 LLU458623 LVQ458623 MFM458623 MPI458623 MZE458623 NJA458623 NSW458623 OCS458623 OMO458623 OWK458623 PGG458623 PQC458623 PZY458623 QJU458623 QTQ458623 RDM458623 RNI458623 RXE458623 SHA458623 SQW458623 TAS458623 TKO458623 TUK458623 UEG458623 UOC458623 UXY458623 VHU458623 VRQ458623 WBM458623 WLI458623 WVE458623 A524159 IS524159 SO524159 ACK524159 AMG524159 AWC524159 BFY524159 BPU524159 BZQ524159 CJM524159 CTI524159 DDE524159 DNA524159 DWW524159 EGS524159 EQO524159 FAK524159 FKG524159 FUC524159 GDY524159 GNU524159 GXQ524159 HHM524159 HRI524159 IBE524159 ILA524159 IUW524159 JES524159 JOO524159 JYK524159 KIG524159 KSC524159 LBY524159 LLU524159 LVQ524159 MFM524159 MPI524159 MZE524159 NJA524159 NSW524159 OCS524159 OMO524159 OWK524159 PGG524159 PQC524159 PZY524159 QJU524159 QTQ524159 RDM524159 RNI524159 RXE524159 SHA524159 SQW524159 TAS524159 TKO524159 TUK524159 UEG524159 UOC524159 UXY524159 VHU524159 VRQ524159 WBM524159 WLI524159 WVE524159 A589695 IS589695 SO589695 ACK589695 AMG589695 AWC589695 BFY589695 BPU589695 BZQ589695 CJM589695 CTI589695 DDE589695 DNA589695 DWW589695 EGS589695 EQO589695 FAK589695 FKG589695 FUC589695 GDY589695 GNU589695 GXQ589695 HHM589695 HRI589695 IBE589695 ILA589695 IUW589695 JES589695 JOO589695 JYK589695 KIG589695 KSC589695 LBY589695 LLU589695 LVQ589695 MFM589695 MPI589695 MZE589695 NJA589695 NSW589695 OCS589695 OMO589695 OWK589695 PGG589695 PQC589695 PZY589695 QJU589695 QTQ589695 RDM589695 RNI589695 RXE589695 SHA589695 SQW589695 TAS589695 TKO589695 TUK589695 UEG589695 UOC589695 UXY589695 VHU589695 VRQ589695 WBM589695 WLI589695 WVE589695 A655231 IS655231 SO655231 ACK655231 AMG655231 AWC655231 BFY655231 BPU655231 BZQ655231 CJM655231 CTI655231 DDE655231 DNA655231 DWW655231 EGS655231 EQO655231 FAK655231 FKG655231 FUC655231 GDY655231 GNU655231 GXQ655231 HHM655231 HRI655231 IBE655231 ILA655231 IUW655231 JES655231 JOO655231 JYK655231 KIG655231 KSC655231 LBY655231 LLU655231 LVQ655231 MFM655231 MPI655231 MZE655231 NJA655231 NSW655231 OCS655231 OMO655231 OWK655231 PGG655231 PQC655231 PZY655231 QJU655231 QTQ655231 RDM655231 RNI655231 RXE655231 SHA655231 SQW655231 TAS655231 TKO655231 TUK655231 UEG655231 UOC655231 UXY655231 VHU655231 VRQ655231 WBM655231 WLI655231 WVE655231 A720767 IS720767 SO720767 ACK720767 AMG720767 AWC720767 BFY720767 BPU720767 BZQ720767 CJM720767 CTI720767 DDE720767 DNA720767 DWW720767 EGS720767 EQO720767 FAK720767 FKG720767 FUC720767 GDY720767 GNU720767 GXQ720767 HHM720767 HRI720767 IBE720767 ILA720767 IUW720767 JES720767 JOO720767 JYK720767 KIG720767 KSC720767 LBY720767 LLU720767 LVQ720767 MFM720767 MPI720767 MZE720767 NJA720767 NSW720767 OCS720767 OMO720767 OWK720767 PGG720767 PQC720767 PZY720767 QJU720767 QTQ720767 RDM720767 RNI720767 RXE720767 SHA720767 SQW720767 TAS720767 TKO720767 TUK720767 UEG720767 UOC720767 UXY720767 VHU720767 VRQ720767 WBM720767 WLI720767 WVE720767 A786303 IS786303 SO786303 ACK786303 AMG786303 AWC786303 BFY786303 BPU786303 BZQ786303 CJM786303 CTI786303 DDE786303 DNA786303 DWW786303 EGS786303 EQO786303 FAK786303 FKG786303 FUC786303 GDY786303 GNU786303 GXQ786303 HHM786303 HRI786303 IBE786303 ILA786303 IUW786303 JES786303 JOO786303 JYK786303 KIG786303 KSC786303 LBY786303 LLU786303 LVQ786303 MFM786303 MPI786303 MZE786303 NJA786303 NSW786303 OCS786303 OMO786303 OWK786303 PGG786303 PQC786303 PZY786303 QJU786303 QTQ786303 RDM786303 RNI786303 RXE786303 SHA786303 SQW786303 TAS786303 TKO786303 TUK786303 UEG786303 UOC786303 UXY786303 VHU786303 VRQ786303 WBM786303 WLI786303 WVE786303 A851839 IS851839 SO851839 ACK851839 AMG851839 AWC851839 BFY851839 BPU851839 BZQ851839 CJM851839 CTI851839 DDE851839 DNA851839 DWW851839 EGS851839 EQO851839 FAK851839 FKG851839 FUC851839 GDY851839 GNU851839 GXQ851839 HHM851839 HRI851839 IBE851839 ILA851839 IUW851839 JES851839 JOO851839 JYK851839 KIG851839 KSC851839 LBY851839 LLU851839 LVQ851839 MFM851839 MPI851839 MZE851839 NJA851839 NSW851839 OCS851839 OMO851839 OWK851839 PGG851839 PQC851839 PZY851839 QJU851839 QTQ851839 RDM851839 RNI851839 RXE851839 SHA851839 SQW851839 TAS851839 TKO851839 TUK851839 UEG851839 UOC851839 UXY851839 VHU851839 VRQ851839 WBM851839 WLI851839 WVE851839 A917375 IS917375 SO917375 ACK917375 AMG917375 AWC917375 BFY917375 BPU917375 BZQ917375 CJM917375 CTI917375 DDE917375 DNA917375 DWW917375 EGS917375 EQO917375 FAK917375 FKG917375 FUC917375 GDY917375 GNU917375 GXQ917375 HHM917375 HRI917375 IBE917375 ILA917375 IUW917375 JES917375 JOO917375 JYK917375 KIG917375 KSC917375 LBY917375 LLU917375 LVQ917375 MFM917375 MPI917375 MZE917375 NJA917375 NSW917375 OCS917375 OMO917375 OWK917375 PGG917375 PQC917375 PZY917375 QJU917375 QTQ917375 RDM917375 RNI917375 RXE917375 SHA917375 SQW917375 TAS917375 TKO917375 TUK917375 UEG917375 UOC917375 UXY917375 VHU917375 VRQ917375 WBM917375 WLI917375 WVE917375 A982911 IS982911 SO982911 ACK982911 AMG982911 AWC982911 BFY982911 BPU982911 BZQ982911 CJM982911 CTI982911 DDE982911 DNA982911 DWW982911 EGS982911 EQO982911 FAK982911 FKG982911 FUC982911 GDY982911 GNU982911 GXQ982911 HHM982911 HRI982911 IBE982911 ILA982911 IUW982911 JES982911 JOO982911 JYK982911 KIG982911 KSC982911 LBY982911 LLU982911 LVQ982911 MFM982911 MPI982911 MZE982911 NJA982911 NSW982911 OCS982911 OMO982911 OWK982911 PGG982911 PQC982911 PZY982911 QJU982911 QTQ982911 RDM982911 RNI982911 RXE982911 SHA982911 SQW982911 TAS982911 TKO982911 TUK982911 UEG982911 UOC982911 UXY982911 VHU982911 VRQ982911 WBM982911 WLI982911 A24:A48 IS24:IS48 SO24:SO48 ACK24:ACK48 AMG24:AMG48 AWC24:AWC48 BFY24:BFY48 BPU24:BPU48 BZQ24:BZQ48 CJM24:CJM48 CTI24:CTI48 DDE24:DDE48 DNA24:DNA48 DWW24:DWW48 EGS24:EGS48 EQO24:EQO48 FAK24:FAK48 FKG24:FKG48 FUC24:FUC48 GDY24:GDY48 GNU24:GNU48 GXQ24:GXQ48 HHM24:HHM48 HRI24:HRI48 IBE24:IBE48 ILA24:ILA48 IUW24:IUW48 JES24:JES48 JOO24:JOO48 JYK24:JYK48 KIG24:KIG48 KSC24:KSC48 LBY24:LBY48 LLU24:LLU48 LVQ24:LVQ48 MFM24:MFM48 MPI24:MPI48 MZE24:MZE48 NJA24:NJA48 NSW24:NSW48 OCS24:OCS48 OMO24:OMO48 OWK24:OWK48 PGG24:PGG48 PQC24:PQC48 PZY24:PZY48 QJU24:QJU48 QTQ24:QTQ48 RDM24:RDM48 RNI24:RNI48 RXE24:RXE48 SHA24:SHA48 SQW24:SQW48 TAS24:TAS48 TKO24:TKO48 TUK24:TUK48 UEG24:UEG48 UOC24:UOC48 UXY24:UXY48 VHU24:VHU48 VRQ24:VRQ48 WBM24:WBM48 WLI24:WLI48 WVE24:WVE48">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80" zoomScaleNormal="80" workbookViewId="0">
      <selection activeCell="E16" sqref="E16"/>
    </sheetView>
  </sheetViews>
  <sheetFormatPr baseColWidth="10" defaultRowHeight="15.75" x14ac:dyDescent="0.25"/>
  <cols>
    <col min="1" max="1" width="24.85546875" style="122" customWidth="1"/>
    <col min="2" max="2" width="55.5703125" style="122" customWidth="1"/>
    <col min="3" max="3" width="41.28515625" style="122" customWidth="1"/>
    <col min="4" max="4" width="29.42578125" style="122" customWidth="1"/>
    <col min="5" max="5" width="29.140625" style="122" customWidth="1"/>
    <col min="6" max="16384" width="11.42578125" style="77"/>
  </cols>
  <sheetData>
    <row r="1" spans="1:5" x14ac:dyDescent="0.25">
      <c r="A1" s="238" t="s">
        <v>88</v>
      </c>
      <c r="B1" s="239"/>
      <c r="C1" s="239"/>
      <c r="D1" s="239"/>
      <c r="E1" s="99"/>
    </row>
    <row r="2" spans="1:5" ht="27.75" customHeight="1" x14ac:dyDescent="0.25">
      <c r="A2" s="100"/>
      <c r="B2" s="240" t="s">
        <v>74</v>
      </c>
      <c r="C2" s="240"/>
      <c r="D2" s="240"/>
      <c r="E2" s="101"/>
    </row>
    <row r="3" spans="1:5" ht="21" customHeight="1" x14ac:dyDescent="0.25">
      <c r="A3" s="102"/>
      <c r="B3" s="240" t="s">
        <v>139</v>
      </c>
      <c r="C3" s="240"/>
      <c r="D3" s="240"/>
      <c r="E3" s="103"/>
    </row>
    <row r="4" spans="1:5" thickBot="1" x14ac:dyDescent="0.3">
      <c r="A4" s="104"/>
      <c r="B4" s="105"/>
      <c r="C4" s="105"/>
      <c r="D4" s="105"/>
      <c r="E4" s="106"/>
    </row>
    <row r="5" spans="1:5" ht="26.25" customHeight="1" thickBot="1" x14ac:dyDescent="0.3">
      <c r="A5" s="104"/>
      <c r="B5" s="107" t="s">
        <v>75</v>
      </c>
      <c r="C5" s="241" t="s">
        <v>193</v>
      </c>
      <c r="D5" s="242"/>
      <c r="E5" s="106"/>
    </row>
    <row r="6" spans="1:5" ht="27.75" customHeight="1" thickBot="1" x14ac:dyDescent="0.3">
      <c r="A6" s="104"/>
      <c r="B6" s="128" t="s">
        <v>76</v>
      </c>
      <c r="C6" s="243" t="s">
        <v>194</v>
      </c>
      <c r="D6" s="244"/>
      <c r="E6" s="106"/>
    </row>
    <row r="7" spans="1:5" ht="29.25" customHeight="1" thickBot="1" x14ac:dyDescent="0.3">
      <c r="A7" s="104"/>
      <c r="B7" s="128" t="s">
        <v>140</v>
      </c>
      <c r="C7" s="247" t="s">
        <v>141</v>
      </c>
      <c r="D7" s="248"/>
      <c r="E7" s="106"/>
    </row>
    <row r="8" spans="1:5" ht="16.5" thickBot="1" x14ac:dyDescent="0.3">
      <c r="A8" s="104"/>
      <c r="B8" s="129">
        <v>11</v>
      </c>
      <c r="C8" s="245">
        <v>1891982586</v>
      </c>
      <c r="D8" s="246"/>
      <c r="E8" s="106"/>
    </row>
    <row r="9" spans="1:5" ht="23.25" customHeight="1" thickBot="1" x14ac:dyDescent="0.3">
      <c r="A9" s="104"/>
      <c r="B9" s="129">
        <v>14</v>
      </c>
      <c r="C9" s="245">
        <v>2007907930</v>
      </c>
      <c r="D9" s="246"/>
      <c r="E9" s="106"/>
    </row>
    <row r="10" spans="1:5" ht="26.25" customHeight="1" thickBot="1" x14ac:dyDescent="0.3">
      <c r="A10" s="104"/>
      <c r="B10" s="129">
        <v>15</v>
      </c>
      <c r="C10" s="245">
        <v>3473647620</v>
      </c>
      <c r="D10" s="246"/>
      <c r="E10" s="106"/>
    </row>
    <row r="11" spans="1:5" ht="21.75" customHeight="1" thickBot="1" x14ac:dyDescent="0.3">
      <c r="A11" s="104"/>
      <c r="B11" s="129">
        <v>16</v>
      </c>
      <c r="C11" s="245">
        <v>3740111271</v>
      </c>
      <c r="D11" s="246"/>
      <c r="E11" s="106"/>
    </row>
    <row r="12" spans="1:5" ht="16.5" thickBot="1" x14ac:dyDescent="0.3">
      <c r="A12" s="104"/>
      <c r="B12" s="129">
        <v>17</v>
      </c>
      <c r="C12" s="245">
        <v>2754442639</v>
      </c>
      <c r="D12" s="246"/>
      <c r="E12" s="106"/>
    </row>
    <row r="13" spans="1:5" ht="32.25" thickBot="1" x14ac:dyDescent="0.3">
      <c r="A13" s="104"/>
      <c r="B13" s="130" t="s">
        <v>142</v>
      </c>
      <c r="C13" s="245">
        <f>SUM(C8:D12)</f>
        <v>13868092046</v>
      </c>
      <c r="D13" s="246"/>
      <c r="E13" s="106"/>
    </row>
    <row r="14" spans="1:5" ht="48" thickBot="1" x14ac:dyDescent="0.3">
      <c r="A14" s="104"/>
      <c r="B14" s="130" t="s">
        <v>143</v>
      </c>
      <c r="C14" s="245">
        <f>+C13/616000</f>
        <v>22513.136438311689</v>
      </c>
      <c r="D14" s="246"/>
      <c r="E14" s="106"/>
    </row>
    <row r="15" spans="1:5" ht="28.5" customHeight="1" x14ac:dyDescent="0.25">
      <c r="A15" s="104"/>
      <c r="B15" s="105"/>
      <c r="C15" s="108"/>
      <c r="D15" s="109"/>
      <c r="E15" s="106"/>
    </row>
    <row r="16" spans="1:5" ht="27" customHeight="1" thickBot="1" x14ac:dyDescent="0.3">
      <c r="A16" s="104"/>
      <c r="B16" s="105" t="s">
        <v>144</v>
      </c>
      <c r="C16" s="108"/>
      <c r="D16" s="109"/>
      <c r="E16" s="106"/>
    </row>
    <row r="17" spans="1:6" ht="28.5" customHeight="1" x14ac:dyDescent="0.25">
      <c r="A17" s="104"/>
      <c r="B17" s="110" t="s">
        <v>77</v>
      </c>
      <c r="C17" s="111">
        <v>3128220843</v>
      </c>
      <c r="D17" s="112"/>
      <c r="E17" s="106"/>
    </row>
    <row r="18" spans="1:6" ht="15" x14ac:dyDescent="0.25">
      <c r="A18" s="104"/>
      <c r="B18" s="104" t="s">
        <v>78</v>
      </c>
      <c r="C18" s="113">
        <v>3678199735</v>
      </c>
      <c r="D18" s="106"/>
      <c r="E18" s="106"/>
    </row>
    <row r="19" spans="1:6" ht="27" customHeight="1" x14ac:dyDescent="0.25">
      <c r="A19" s="104"/>
      <c r="B19" s="104" t="s">
        <v>79</v>
      </c>
      <c r="C19" s="113">
        <v>1965348418</v>
      </c>
      <c r="D19" s="106"/>
      <c r="E19" s="106"/>
    </row>
    <row r="20" spans="1:6" ht="27" customHeight="1" thickBot="1" x14ac:dyDescent="0.3">
      <c r="A20" s="104"/>
      <c r="B20" s="114" t="s">
        <v>80</v>
      </c>
      <c r="C20" s="115">
        <v>1965348418</v>
      </c>
      <c r="D20" s="116"/>
      <c r="E20" s="106"/>
    </row>
    <row r="21" spans="1:6" ht="16.5" thickBot="1" x14ac:dyDescent="0.3">
      <c r="A21" s="104"/>
      <c r="B21" s="252" t="s">
        <v>81</v>
      </c>
      <c r="C21" s="253"/>
      <c r="D21" s="254"/>
      <c r="E21" s="106"/>
    </row>
    <row r="22" spans="1:6" ht="16.5" thickBot="1" x14ac:dyDescent="0.3">
      <c r="A22" s="104"/>
      <c r="B22" s="252" t="s">
        <v>82</v>
      </c>
      <c r="C22" s="253"/>
      <c r="D22" s="254"/>
      <c r="E22" s="106"/>
    </row>
    <row r="23" spans="1:6" x14ac:dyDescent="0.25">
      <c r="A23" s="104"/>
      <c r="B23" s="117" t="s">
        <v>145</v>
      </c>
      <c r="C23" s="147">
        <f>+C17/C19</f>
        <v>1.5916876693972539</v>
      </c>
      <c r="D23" s="109" t="s">
        <v>195</v>
      </c>
      <c r="E23" s="106"/>
    </row>
    <row r="24" spans="1:6" ht="16.5" thickBot="1" x14ac:dyDescent="0.3">
      <c r="A24" s="104"/>
      <c r="B24" s="138" t="s">
        <v>83</v>
      </c>
      <c r="C24" s="148">
        <f>+C20/C18</f>
        <v>0.53432346245329709</v>
      </c>
      <c r="D24" s="118" t="s">
        <v>69</v>
      </c>
      <c r="E24" s="121"/>
    </row>
    <row r="25" spans="1:6" ht="16.5" thickBot="1" x14ac:dyDescent="0.3">
      <c r="A25" s="104"/>
      <c r="B25" s="119"/>
      <c r="C25" s="120"/>
      <c r="D25" s="105"/>
      <c r="E25" s="255"/>
      <c r="F25" s="249"/>
    </row>
    <row r="26" spans="1:6" x14ac:dyDescent="0.25">
      <c r="A26" s="233"/>
      <c r="B26" s="234" t="s">
        <v>84</v>
      </c>
      <c r="C26" s="250" t="s">
        <v>196</v>
      </c>
      <c r="D26" s="251"/>
      <c r="E26" s="255"/>
      <c r="F26" s="249"/>
    </row>
    <row r="27" spans="1:6" ht="16.5" thickBot="1" x14ac:dyDescent="0.3">
      <c r="A27" s="233"/>
      <c r="B27" s="235"/>
      <c r="C27" s="236" t="s">
        <v>85</v>
      </c>
      <c r="D27" s="237"/>
      <c r="E27" s="116"/>
      <c r="F27" s="98"/>
    </row>
    <row r="28" spans="1:6" x14ac:dyDescent="0.25">
      <c r="B28" s="123" t="s">
        <v>146</v>
      </c>
    </row>
  </sheetData>
  <sheetProtection algorithmName="SHA-512" hashValue="Qj5q3sm+PsLmKHxiimuvd1Vex2eb5b1AzGowt7OC7QPQAHRxTfwMDxX4/jxgZFuZLiV9SDlYXGFI+fWtaflvqA==" saltValue="qqIJOl9uASMuvG3AiCnlgQ==" spinCount="100000" sheet="1" objects="1" scenarios="1"/>
  <mergeCells count="21">
    <mergeCell ref="F25:F26"/>
    <mergeCell ref="C26:D26"/>
    <mergeCell ref="B21:D21"/>
    <mergeCell ref="E25:E26"/>
    <mergeCell ref="B22:D22"/>
    <mergeCell ref="A26:A27"/>
    <mergeCell ref="B26:B27"/>
    <mergeCell ref="C27:D27"/>
    <mergeCell ref="A1:D1"/>
    <mergeCell ref="B2:D2"/>
    <mergeCell ref="B3:D3"/>
    <mergeCell ref="C5:D5"/>
    <mergeCell ref="C6:D6"/>
    <mergeCell ref="C13:D13"/>
    <mergeCell ref="C8:D8"/>
    <mergeCell ref="C7:D7"/>
    <mergeCell ref="C9:D9"/>
    <mergeCell ref="C10:D10"/>
    <mergeCell ref="C11:D11"/>
    <mergeCell ref="C12:D12"/>
    <mergeCell ref="C14:D14"/>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2014-12-10T21:51:28Z</dcterms:modified>
</cp:coreProperties>
</file>